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6022484-my.sharepoint.com/personal/jorge_garcia_triatlon_org/Documents/2021/Liga Nacional de Clubes de Triatlon/PARA ENVIAR A KIKA/"/>
    </mc:Choice>
  </mc:AlternateContent>
  <xr:revisionPtr revIDLastSave="1241" documentId="13_ncr:1_{AA63944F-0DE1-4E53-B5AD-8B5FE035585E}" xr6:coauthVersionLast="47" xr6:coauthVersionMax="47" xr10:uidLastSave="{41702691-E476-470E-8DCB-AF85526689DC}"/>
  <bookViews>
    <workbookView xWindow="-108" yWindow="-108" windowWidth="23256" windowHeight="12576" xr2:uid="{443BBE16-B614-4C80-9922-8BAF9F4F2127}"/>
  </bookViews>
  <sheets>
    <sheet name="1F" sheetId="1" r:id="rId1"/>
    <sheet name="2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2" l="1"/>
  <c r="J8" i="2"/>
  <c r="K13" i="2"/>
  <c r="K14" i="2"/>
  <c r="K16" i="2"/>
  <c r="K21" i="2"/>
  <c r="J20" i="2"/>
  <c r="K9" i="1"/>
  <c r="K13" i="1"/>
  <c r="K19" i="1"/>
  <c r="J20" i="1"/>
  <c r="K21" i="1"/>
  <c r="J19" i="2"/>
  <c r="J17" i="2"/>
  <c r="K9" i="2"/>
  <c r="K15" i="2"/>
  <c r="J18" i="2"/>
  <c r="J10" i="2"/>
  <c r="K12" i="2"/>
  <c r="J11" i="2"/>
  <c r="J8" i="1"/>
  <c r="J11" i="1"/>
  <c r="K10" i="1"/>
  <c r="J15" i="1"/>
  <c r="K16" i="1"/>
  <c r="K14" i="1"/>
  <c r="K18" i="1"/>
  <c r="K7" i="1"/>
  <c r="K12" i="1"/>
  <c r="K17" i="1"/>
  <c r="J7" i="1"/>
  <c r="J12" i="1"/>
  <c r="J17" i="1"/>
  <c r="J13" i="1"/>
  <c r="J14" i="1"/>
  <c r="J21" i="1"/>
  <c r="K20" i="1" l="1"/>
  <c r="L20" i="1" s="1"/>
  <c r="L7" i="1"/>
  <c r="J15" i="2"/>
  <c r="L15" i="2" s="1"/>
  <c r="J21" i="2"/>
  <c r="L21" i="2" s="1"/>
  <c r="K8" i="2"/>
  <c r="L8" i="2" s="1"/>
  <c r="J12" i="2"/>
  <c r="L12" i="2" s="1"/>
  <c r="K7" i="2"/>
  <c r="L7" i="2" s="1"/>
  <c r="J9" i="2"/>
  <c r="L9" i="2" s="1"/>
  <c r="K20" i="2"/>
  <c r="L20" i="2" s="1"/>
  <c r="K19" i="2"/>
  <c r="L19" i="2" s="1"/>
  <c r="K17" i="2"/>
  <c r="L17" i="2" s="1"/>
  <c r="K18" i="2"/>
  <c r="L18" i="2" s="1"/>
  <c r="J16" i="2"/>
  <c r="L16" i="2" s="1"/>
  <c r="J14" i="2"/>
  <c r="L14" i="2" s="1"/>
  <c r="K10" i="2"/>
  <c r="L10" i="2" s="1"/>
  <c r="K11" i="2"/>
  <c r="L11" i="2" s="1"/>
  <c r="J13" i="2"/>
  <c r="L13" i="2" s="1"/>
  <c r="K8" i="1"/>
  <c r="L8" i="1" s="1"/>
  <c r="L21" i="1"/>
  <c r="J18" i="1"/>
  <c r="L18" i="1" s="1"/>
  <c r="J9" i="1"/>
  <c r="L9" i="1" s="1"/>
  <c r="K11" i="1"/>
  <c r="L11" i="1" s="1"/>
  <c r="L14" i="1"/>
  <c r="J19" i="1"/>
  <c r="L19" i="1" s="1"/>
  <c r="J16" i="1"/>
  <c r="L16" i="1" s="1"/>
  <c r="K15" i="1"/>
  <c r="L15" i="1" s="1"/>
  <c r="J10" i="1"/>
  <c r="L10" i="1" s="1"/>
  <c r="L17" i="1"/>
  <c r="L12" i="1"/>
  <c r="L13" i="1"/>
</calcChain>
</file>

<file path=xl/sharedStrings.xml><?xml version="1.0" encoding="utf-8"?>
<sst xmlns="http://schemas.openxmlformats.org/spreadsheetml/2006/main" count="58" uniqueCount="46">
  <si>
    <t>Pos</t>
  </si>
  <si>
    <t>Total</t>
  </si>
  <si>
    <t>LIGA IBERDROLA DE TRIATLÓN</t>
  </si>
  <si>
    <t>1ª DIVISIÓN FEMENINA</t>
  </si>
  <si>
    <t>Primera División Femenina</t>
  </si>
  <si>
    <t>2ª DIVISIÓN FEMENINA</t>
  </si>
  <si>
    <t>Segunda División Femenina</t>
  </si>
  <si>
    <t>SALTOKI TRIKIDEAK</t>
  </si>
  <si>
    <t>CLUB DE TRIATLÓN DIABLILLOS DE RIVAS</t>
  </si>
  <si>
    <t>CIDADE DE LUGO FLUVIAL</t>
  </si>
  <si>
    <t>MARLINS TRIATLON MADRID</t>
  </si>
  <si>
    <t>ADSEVILLA</t>
  </si>
  <si>
    <t>AD TRIATLÓN ECOSPORT ALCOBENDAS</t>
  </si>
  <si>
    <t>ISBILYA - SLOPPY JOE´S</t>
  </si>
  <si>
    <t>CLUB TRIATLON LAS ROZAS</t>
  </si>
  <si>
    <t>A.D. NAUTICO DE NARON</t>
  </si>
  <si>
    <t>PRAT TRIATLO 1994</t>
  </si>
  <si>
    <t>MONTILLA-CORDOBA TRIATLON</t>
  </si>
  <si>
    <t>FASTTRIATLON-C.N. MONTJUIC</t>
  </si>
  <si>
    <t>TRIPUÇOL</t>
  </si>
  <si>
    <t>CLUB TRIATLON 401</t>
  </si>
  <si>
    <t>TRIATLON FERROL</t>
  </si>
  <si>
    <t>CLUB OLIMPICO DE VEDRA</t>
  </si>
  <si>
    <t>CLUB TRIATLON EUROPA</t>
  </si>
  <si>
    <t>CLUB TRIATLÓN ONDARRETA ALCORCÓN</t>
  </si>
  <si>
    <t>TRIATLON ARTEIXO</t>
  </si>
  <si>
    <t>C.N. MATARO</t>
  </si>
  <si>
    <t>TRIATLON LUGONES</t>
  </si>
  <si>
    <t>C.D. TRIATLON LAGUNA DE DUERO</t>
  </si>
  <si>
    <t>Super Sprint por Clubes Aguilas</t>
  </si>
  <si>
    <t>Super Sprint por Clubes 2x2 Aguilas</t>
  </si>
  <si>
    <t>Triatlon por Relevos Mixtos Coruña</t>
  </si>
  <si>
    <t>Copa del Rey / Reina Roquetas</t>
  </si>
  <si>
    <t>Triatlon por Relevos Roquetas</t>
  </si>
  <si>
    <t>Relevos / Parejas  Aguilas</t>
  </si>
  <si>
    <t>Triatlon por Clubes  Coruña</t>
  </si>
  <si>
    <t>MENOR PUNTUACION</t>
  </si>
  <si>
    <t>PUNTOS NETOS</t>
  </si>
  <si>
    <t>TRIATLON INFORHOUSE SANTIAGO</t>
  </si>
  <si>
    <t>STADIUM CASABLANCA MAPEI</t>
  </si>
  <si>
    <t>TRITRAIN4YOU MÁLAGA</t>
  </si>
  <si>
    <t>TRI INFINITY MÓSTOLES</t>
  </si>
  <si>
    <t>C.T.  MURCIA UNIDATA</t>
  </si>
  <si>
    <t>C.E.A. BETERA</t>
  </si>
  <si>
    <t>TRIATLÓN ALBACETE</t>
  </si>
  <si>
    <t>BICIS PINA-GRUPO GM-TRITOLEDO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</si>
</sst>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14999847407452621"/>
      <name val="Roboto"/>
    </font>
    <font>
      <b/>
      <sz val="12"/>
      <color rgb="FFD0122D"/>
      <name val="Roboto"/>
    </font>
    <font>
      <b/>
      <sz val="18"/>
      <color theme="0" tint="-0.14999847407452621"/>
      <name val="Roboto"/>
    </font>
    <font>
      <b/>
      <sz val="10"/>
      <color theme="0"/>
      <name val="Roboto"/>
    </font>
    <font>
      <sz val="10"/>
      <color theme="0"/>
      <name val="Roboto"/>
    </font>
    <font>
      <sz val="10"/>
      <color rgb="FFC00000"/>
      <name val="Roboto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122D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D0122D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theme="0"/>
      </left>
      <right style="thin">
        <color rgb="FFD0122D"/>
      </right>
      <top/>
      <bottom/>
      <diagonal/>
    </border>
    <border>
      <left style="thin">
        <color rgb="FFD0122D"/>
      </left>
      <right style="thin">
        <color rgb="FFD0122D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D0122D"/>
      </left>
      <right style="thin">
        <color rgb="FFD0122D"/>
      </right>
      <top/>
      <bottom style="thin">
        <color rgb="FFFFFFFF"/>
      </bottom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">
    <cellStyle name="Normal" xfId="0" builtinId="0"/>
    <cellStyle name="Normal 5" xfId="1" xr:uid="{25B5D4D7-D34A-4B2F-9AD8-CE24E22BD8D5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C00000"/>
        <name val="Roboto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00000"/>
        </left>
        <right/>
        <top style="thin">
          <color rgb="FFC00000"/>
        </top>
        <bottom style="thin">
          <color rgb="FFC00000"/>
        </bottom>
        <vertical/>
        <horizontal/>
      </border>
    </dxf>
    <dxf>
      <border>
        <top style="thin">
          <color rgb="FFD0122D"/>
        </top>
      </border>
    </dxf>
    <dxf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rgb="FFD0122D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C00000"/>
        <name val="Roboto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00000"/>
        </left>
        <right/>
        <top style="thin">
          <color rgb="FFC00000"/>
        </top>
        <bottom style="thin">
          <color rgb="FFC00000"/>
        </bottom>
        <vertical/>
        <horizontal/>
      </border>
    </dxf>
    <dxf>
      <border>
        <top style="thin">
          <color rgb="FFD0122D"/>
        </top>
      </border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rgb="FFD0122D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141112</xdr:colOff>
      <xdr:row>1</xdr:row>
      <xdr:rowOff>7056</xdr:rowOff>
    </xdr:from>
    <xdr:to>
      <xdr:col>1</xdr:col>
      <xdr:colOff>1723553</xdr:colOff>
      <xdr:row>4</xdr:row>
      <xdr:rowOff>86783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DDB6AE-11D4-49E0-80C9-F16D02185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662" y="191206"/>
          <a:ext cx="2344441" cy="6321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141112</xdr:colOff>
      <xdr:row>1</xdr:row>
      <xdr:rowOff>7056</xdr:rowOff>
    </xdr:from>
    <xdr:to>
      <xdr:col>1</xdr:col>
      <xdr:colOff>1723553</xdr:colOff>
      <xdr:row>4</xdr:row>
      <xdr:rowOff>86783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7EEFB9-158D-4ED9-BF94-0EE533EE4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662" y="191206"/>
          <a:ext cx="2344441" cy="676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487F57-3818-4196-831D-A3502CFC1A9D}" name="Tabla18" displayName="Tabla18" ref="A6:L21" totalsRowShown="0" headerRowDxfId="33" dataDxfId="31" headerRowBorderDxfId="32" tableBorderDxfId="30" totalsRowBorderDxfId="29">
  <autoFilter ref="A6:L21" xr:uid="{67E5EE84-C936-491A-A503-C7894AACC043}"/>
  <sortState xmlns:xlrd2="http://schemas.microsoft.com/office/spreadsheetml/2017/richdata2" ref="A7:L21">
    <sortCondition descending="1" ref="L6:L21"/>
  </sortState>
  <tableColumns count="12">
    <tableColumn id="1" xr3:uid="{6D03C79C-1A74-4F3A-AA20-E3E1E5F7EB95}" name="Pos" dataDxfId="28"/>
    <tableColumn id="2" xr3:uid="{ACA0A5E5-A562-4ACC-A676-CE3C3E500F85}" name="Primera División Femenina" dataDxfId="27"/>
    <tableColumn id="3" xr3:uid="{BB9F6369-892B-4490-9C37-1DD9F48F424F}" name="Super Sprint por Clubes Aguilas" dataDxfId="26"/>
    <tableColumn id="4" xr3:uid="{0CEE9E63-D589-4C4A-8244-EBB2E111F448}" name="Relevos / Parejas  Aguilas" dataDxfId="25"/>
    <tableColumn id="5" xr3:uid="{8E4A5DBB-8B12-409C-9336-C3FE0487A4E2}" name="Super Sprint por Clubes 2x2 Aguilas" dataDxfId="24"/>
    <tableColumn id="6" xr3:uid="{35FF6DC3-263C-46DE-AB1A-60DBB9474CC4}" name="Triatlon por Clubes  Coruña" dataDxfId="23"/>
    <tableColumn id="7" xr3:uid="{E91DF25A-4BB0-4995-9623-A9ABEDE8E637}" name="Triatlon por Relevos Mixtos Coruña" dataDxfId="22"/>
    <tableColumn id="9" xr3:uid="{BA50A7DB-7B51-4110-969F-176673F4CE93}" name="Copa del Rey / Reina Roquetas" dataDxfId="21"/>
    <tableColumn id="10" xr3:uid="{BBAC14F7-EAE6-4E8E-B931-651BF0FA6C94}" name="Triatlon por Relevos Roquetas" dataDxfId="20"/>
    <tableColumn id="11" xr3:uid="{AEF9130C-A2A5-4264-8DF5-C2A8FA55EA68}" name="Total" dataDxfId="19">
      <calculatedColumnFormula>SUM(Tabla18[[#This Row],[Super Sprint por Clubes Aguilas]:[Triatlon por Relevos Roquetas]])</calculatedColumnFormula>
    </tableColumn>
    <tableColumn id="12" xr3:uid="{340A3A51-4073-4041-B8F9-B331CC6D2C98}" name="MENOR PUNTUACION" dataDxfId="18">
      <calculatedColumnFormula>MIN(Tabla18[[#This Row],[Super Sprint por Clubes Aguilas]:[Triatlon por Relevos Roquetas]])</calculatedColumnFormula>
    </tableColumn>
    <tableColumn id="8" xr3:uid="{63DE084A-BF36-48F5-8A0B-0807A8A5391A}" name="PUNTOS NETOS" dataDxfId="17">
      <calculatedColumnFormula>Tabla18[[#This Row],[Total]]-Tabla18[[#This Row],[MENOR PUNTUACION]]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91C7E8-8A67-408B-B2BC-B153571D0290}" name="Tabla183" displayName="Tabla183" ref="A6:L21" totalsRowShown="0" headerRowDxfId="16" dataDxfId="14" headerRowBorderDxfId="15" tableBorderDxfId="13" totalsRowBorderDxfId="12">
  <autoFilter ref="A6:L21" xr:uid="{67E5EE84-C936-491A-A503-C7894AACC043}"/>
  <sortState xmlns:xlrd2="http://schemas.microsoft.com/office/spreadsheetml/2017/richdata2" ref="A7:L21">
    <sortCondition descending="1" ref="L6:L21"/>
  </sortState>
  <tableColumns count="12">
    <tableColumn id="1" xr3:uid="{13AF95F7-50A1-4A97-A052-9297E0F547E0}" name="Pos" dataDxfId="11"/>
    <tableColumn id="2" xr3:uid="{560C2CAB-D5CF-453D-87B7-BE06A153A5CE}" name="Segunda División Femenina" dataDxfId="10"/>
    <tableColumn id="3" xr3:uid="{8E47E1A1-A903-4833-95A6-49131BC32F67}" name="Super Sprint por Clubes Aguilas" dataDxfId="9"/>
    <tableColumn id="4" xr3:uid="{41FFF113-E34E-4EA8-9FAE-0E7F37472973}" name="Relevos / Parejas  Aguilas" dataDxfId="8"/>
    <tableColumn id="5" xr3:uid="{E6806E42-9B79-4F50-8DCB-2472F3FF1BF8}" name="Super Sprint por Clubes 2x2 Aguilas" dataDxfId="7"/>
    <tableColumn id="6" xr3:uid="{1A50CF7D-8E0C-453B-907D-F4A657347D9F}" name="Triatlon por Clubes  Coruña" dataDxfId="6"/>
    <tableColumn id="7" xr3:uid="{BDB38446-E3C7-493E-9EA1-043F3B75E47E}" name="Triatlon por Relevos Mixtos Coruña" dataDxfId="5"/>
    <tableColumn id="8" xr3:uid="{27E280EF-0190-4862-9C46-047449EBCFD8}" name="Copa del Rey / Reina Roquetas" dataDxfId="4"/>
    <tableColumn id="9" xr3:uid="{46D0F30B-741E-44FC-A61E-D986F1FAC2E6}" name="Triatlon por Relevos Roquetas" dataDxfId="3"/>
    <tableColumn id="10" xr3:uid="{87E6495E-AFC4-4663-9DA0-5E6539E21BD1}" name="Total" dataDxfId="2">
      <calculatedColumnFormula>SUM(Tabla183[[#This Row],[Super Sprint por Clubes Aguilas]:[Triatlon por Relevos Roquetas]])</calculatedColumnFormula>
    </tableColumn>
    <tableColumn id="11" xr3:uid="{3917BCF8-2037-40C8-A6DB-4D78598DB2B1}" name="MENOR PUNTUACION" dataDxfId="1">
      <calculatedColumnFormula>MIN(Tabla183[[#This Row],[Super Sprint por Clubes Aguilas]:[Triatlon por Relevos Roquetas]])</calculatedColumnFormula>
    </tableColumn>
    <tableColumn id="12" xr3:uid="{C0BC61BF-9A88-48ED-B3BA-93C26C6EB734}" name="PUNTOS NETOS" dataDxfId="0">
      <calculatedColumnFormula>Tabla183[[#This Row],[Total]]-Tabla183[[#This Row],[MENOR PUNTUACION]]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FCD16-3D9F-4DE4-B566-DA72B14C9704}">
  <dimension ref="A1:L21"/>
  <sheetViews>
    <sheetView tabSelected="1" workbookViewId="0">
      <selection activeCell="B12" sqref="B12"/>
    </sheetView>
  </sheetViews>
  <sheetFormatPr baseColWidth="10" defaultColWidth="10.88671875" defaultRowHeight="14.4" x14ac:dyDescent="0.3"/>
  <cols>
    <col min="1" max="1" width="10.88671875" style="5"/>
    <col min="2" max="2" width="48.33203125" customWidth="1"/>
    <col min="3" max="3" width="14.6640625" style="5" customWidth="1"/>
    <col min="4" max="6" width="14.33203125" style="5" bestFit="1" customWidth="1"/>
    <col min="7" max="7" width="15.6640625" bestFit="1" customWidth="1"/>
    <col min="9" max="9" width="13.6640625" bestFit="1" customWidth="1"/>
    <col min="11" max="11" width="14.6640625" bestFit="1" customWidth="1"/>
  </cols>
  <sheetData>
    <row r="1" spans="1:12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" x14ac:dyDescent="0.35">
      <c r="A3" s="1"/>
      <c r="B3" s="2"/>
      <c r="C3" s="23" t="s">
        <v>3</v>
      </c>
      <c r="D3" s="23"/>
      <c r="E3" s="23"/>
      <c r="F3" s="3"/>
      <c r="G3" s="3"/>
      <c r="H3" s="3"/>
      <c r="I3" s="3"/>
      <c r="J3" s="3"/>
      <c r="K3" s="3"/>
      <c r="L3" s="3"/>
    </row>
    <row r="4" spans="1:12" x14ac:dyDescent="0.3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3.4" x14ac:dyDescent="0.45">
      <c r="A5" s="1"/>
      <c r="B5" s="22" t="s">
        <v>2</v>
      </c>
      <c r="C5" s="22"/>
      <c r="D5" s="22"/>
      <c r="E5" s="22"/>
      <c r="F5" s="22"/>
      <c r="G5" s="1"/>
      <c r="H5" s="1"/>
      <c r="I5" s="1"/>
      <c r="J5" s="1"/>
      <c r="K5" s="1"/>
      <c r="L5" s="1"/>
    </row>
    <row r="6" spans="1:12" s="4" customFormat="1" ht="39.6" x14ac:dyDescent="0.3">
      <c r="A6" s="12" t="s">
        <v>0</v>
      </c>
      <c r="B6" s="13" t="s">
        <v>4</v>
      </c>
      <c r="C6" s="14" t="s">
        <v>29</v>
      </c>
      <c r="D6" s="14" t="s">
        <v>34</v>
      </c>
      <c r="E6" s="14" t="s">
        <v>30</v>
      </c>
      <c r="F6" s="14" t="s">
        <v>35</v>
      </c>
      <c r="G6" s="20" t="s">
        <v>31</v>
      </c>
      <c r="H6" s="20" t="s">
        <v>32</v>
      </c>
      <c r="I6" s="20" t="s">
        <v>33</v>
      </c>
      <c r="J6" s="6" t="s">
        <v>1</v>
      </c>
      <c r="K6" s="15" t="s">
        <v>36</v>
      </c>
      <c r="L6" s="16" t="s">
        <v>37</v>
      </c>
    </row>
    <row r="7" spans="1:12" x14ac:dyDescent="0.3">
      <c r="A7" s="10">
        <v>1</v>
      </c>
      <c r="B7" s="21" t="s">
        <v>9</v>
      </c>
      <c r="C7" s="11">
        <v>60</v>
      </c>
      <c r="D7" s="7">
        <v>56</v>
      </c>
      <c r="E7" s="7">
        <v>60</v>
      </c>
      <c r="F7" s="7">
        <v>84</v>
      </c>
      <c r="G7" s="18">
        <v>45</v>
      </c>
      <c r="H7" s="18">
        <v>60</v>
      </c>
      <c r="I7" s="18">
        <v>45</v>
      </c>
      <c r="J7" s="18">
        <f>SUM(Tabla18[[#This Row],[Super Sprint por Clubes Aguilas]:[Triatlon por Relevos Roquetas]])</f>
        <v>410</v>
      </c>
      <c r="K7" s="18">
        <f>MIN(Tabla18[[#This Row],[Super Sprint por Clubes Aguilas]:[Triatlon por Relevos Roquetas]])</f>
        <v>45</v>
      </c>
      <c r="L7" s="18">
        <f>Tabla18[[#This Row],[Total]]-Tabla18[[#This Row],[MENOR PUNTUACION]]</f>
        <v>365</v>
      </c>
    </row>
    <row r="8" spans="1:12" x14ac:dyDescent="0.3">
      <c r="A8" s="10">
        <v>2</v>
      </c>
      <c r="B8" s="21" t="s">
        <v>15</v>
      </c>
      <c r="C8" s="11">
        <v>56</v>
      </c>
      <c r="D8" s="7">
        <v>60</v>
      </c>
      <c r="E8" s="7">
        <v>52</v>
      </c>
      <c r="F8" s="7">
        <v>90</v>
      </c>
      <c r="G8" s="17">
        <v>33</v>
      </c>
      <c r="H8" s="17">
        <v>52</v>
      </c>
      <c r="I8" s="17">
        <v>30</v>
      </c>
      <c r="J8" s="17">
        <f>SUM(Tabla18[[#This Row],[Super Sprint por Clubes Aguilas]:[Triatlon por Relevos Roquetas]])</f>
        <v>373</v>
      </c>
      <c r="K8" s="17">
        <f>MIN(Tabla18[[#This Row],[Super Sprint por Clubes Aguilas]:[Triatlon por Relevos Roquetas]])</f>
        <v>30</v>
      </c>
      <c r="L8" s="17">
        <f>Tabla18[[#This Row],[Total]]-Tabla18[[#This Row],[MENOR PUNTUACION]]</f>
        <v>343</v>
      </c>
    </row>
    <row r="9" spans="1:12" x14ac:dyDescent="0.3">
      <c r="A9" s="10">
        <v>3</v>
      </c>
      <c r="B9" s="21" t="s">
        <v>8</v>
      </c>
      <c r="C9" s="11">
        <v>48</v>
      </c>
      <c r="D9" s="7">
        <v>52</v>
      </c>
      <c r="E9" s="7">
        <v>56</v>
      </c>
      <c r="F9" s="7">
        <v>72</v>
      </c>
      <c r="G9" s="17">
        <v>36</v>
      </c>
      <c r="H9" s="17">
        <v>56</v>
      </c>
      <c r="I9" s="17">
        <v>42</v>
      </c>
      <c r="J9" s="17">
        <f>SUM(Tabla18[[#This Row],[Super Sprint por Clubes Aguilas]:[Triatlon por Relevos Roquetas]])</f>
        <v>362</v>
      </c>
      <c r="K9" s="17">
        <f>MIN(Tabla18[[#This Row],[Super Sprint por Clubes Aguilas]:[Triatlon por Relevos Roquetas]])</f>
        <v>36</v>
      </c>
      <c r="L9" s="17">
        <f>Tabla18[[#This Row],[Total]]-Tabla18[[#This Row],[MENOR PUNTUACION]]</f>
        <v>326</v>
      </c>
    </row>
    <row r="10" spans="1:12" x14ac:dyDescent="0.3">
      <c r="A10" s="10">
        <v>4</v>
      </c>
      <c r="B10" s="21" t="s">
        <v>43</v>
      </c>
      <c r="C10" s="11">
        <v>52</v>
      </c>
      <c r="D10" s="7">
        <v>48</v>
      </c>
      <c r="E10" s="7">
        <v>44</v>
      </c>
      <c r="F10" s="7">
        <v>78</v>
      </c>
      <c r="G10" s="18">
        <v>30</v>
      </c>
      <c r="H10" s="18">
        <v>40</v>
      </c>
      <c r="I10" s="18">
        <v>33</v>
      </c>
      <c r="J10" s="17">
        <f>SUM(Tabla18[[#This Row],[Super Sprint por Clubes Aguilas]:[Triatlon por Relevos Roquetas]])</f>
        <v>325</v>
      </c>
      <c r="K10" s="17">
        <f>MIN(Tabla18[[#This Row],[Super Sprint por Clubes Aguilas]:[Triatlon por Relevos Roquetas]])</f>
        <v>30</v>
      </c>
      <c r="L10" s="17">
        <f>Tabla18[[#This Row],[Total]]-Tabla18[[#This Row],[MENOR PUNTUACION]]</f>
        <v>295</v>
      </c>
    </row>
    <row r="11" spans="1:12" x14ac:dyDescent="0.3">
      <c r="A11" s="10">
        <v>5</v>
      </c>
      <c r="B11" s="21" t="s">
        <v>16</v>
      </c>
      <c r="C11" s="11">
        <v>44</v>
      </c>
      <c r="D11" s="7">
        <v>40</v>
      </c>
      <c r="E11" s="7">
        <v>48</v>
      </c>
      <c r="F11" s="7">
        <v>66</v>
      </c>
      <c r="G11" s="17">
        <v>27</v>
      </c>
      <c r="H11" s="17">
        <v>44</v>
      </c>
      <c r="I11" s="17">
        <v>36</v>
      </c>
      <c r="J11" s="17">
        <f>SUM(Tabla18[[#This Row],[Super Sprint por Clubes Aguilas]:[Triatlon por Relevos Roquetas]])</f>
        <v>305</v>
      </c>
      <c r="K11" s="17">
        <f>MIN(Tabla18[[#This Row],[Super Sprint por Clubes Aguilas]:[Triatlon por Relevos Roquetas]])</f>
        <v>27</v>
      </c>
      <c r="L11" s="17">
        <f>Tabla18[[#This Row],[Total]]-Tabla18[[#This Row],[MENOR PUNTUACION]]</f>
        <v>278</v>
      </c>
    </row>
    <row r="12" spans="1:12" x14ac:dyDescent="0.3">
      <c r="A12" s="10">
        <v>6</v>
      </c>
      <c r="B12" s="21" t="s">
        <v>7</v>
      </c>
      <c r="C12" s="11">
        <v>40</v>
      </c>
      <c r="D12" s="7">
        <v>44</v>
      </c>
      <c r="E12" s="7">
        <v>40</v>
      </c>
      <c r="F12" s="7">
        <v>60</v>
      </c>
      <c r="G12" s="17">
        <v>42</v>
      </c>
      <c r="H12" s="17">
        <v>48</v>
      </c>
      <c r="I12" s="17">
        <v>39</v>
      </c>
      <c r="J12" s="17">
        <f>SUM(Tabla18[[#This Row],[Super Sprint por Clubes Aguilas]:[Triatlon por Relevos Roquetas]])</f>
        <v>313</v>
      </c>
      <c r="K12" s="17">
        <f>MIN(Tabla18[[#This Row],[Super Sprint por Clubes Aguilas]:[Triatlon por Relevos Roquetas]])</f>
        <v>39</v>
      </c>
      <c r="L12" s="17">
        <f>Tabla18[[#This Row],[Total]]-Tabla18[[#This Row],[MENOR PUNTUACION]]</f>
        <v>274</v>
      </c>
    </row>
    <row r="13" spans="1:12" x14ac:dyDescent="0.3">
      <c r="A13" s="10">
        <v>7</v>
      </c>
      <c r="B13" s="21" t="s">
        <v>13</v>
      </c>
      <c r="C13" s="11">
        <v>36</v>
      </c>
      <c r="D13" s="7">
        <v>36</v>
      </c>
      <c r="E13" s="7">
        <v>36</v>
      </c>
      <c r="F13" s="7">
        <v>54</v>
      </c>
      <c r="G13" s="18">
        <v>24</v>
      </c>
      <c r="H13" s="18">
        <v>32</v>
      </c>
      <c r="I13" s="18">
        <v>24</v>
      </c>
      <c r="J13" s="17">
        <f>SUM(Tabla18[[#This Row],[Super Sprint por Clubes Aguilas]:[Triatlon por Relevos Roquetas]])</f>
        <v>242</v>
      </c>
      <c r="K13" s="17">
        <f>MIN(Tabla18[[#This Row],[Super Sprint por Clubes Aguilas]:[Triatlon por Relevos Roquetas]])</f>
        <v>24</v>
      </c>
      <c r="L13" s="17">
        <f>Tabla18[[#This Row],[Total]]-Tabla18[[#This Row],[MENOR PUNTUACION]]</f>
        <v>218</v>
      </c>
    </row>
    <row r="14" spans="1:12" x14ac:dyDescent="0.3">
      <c r="A14" s="10">
        <v>8</v>
      </c>
      <c r="B14" s="21" t="s">
        <v>38</v>
      </c>
      <c r="C14" s="11">
        <v>24</v>
      </c>
      <c r="D14" s="7">
        <v>20</v>
      </c>
      <c r="E14" s="7">
        <v>32</v>
      </c>
      <c r="F14" s="7">
        <v>36</v>
      </c>
      <c r="G14" s="17">
        <v>39</v>
      </c>
      <c r="H14" s="17">
        <v>36</v>
      </c>
      <c r="I14" s="17">
        <v>27</v>
      </c>
      <c r="J14" s="17">
        <f>SUM(Tabla18[[#This Row],[Super Sprint por Clubes Aguilas]:[Triatlon por Relevos Roquetas]])</f>
        <v>214</v>
      </c>
      <c r="K14" s="17">
        <f>MIN(Tabla18[[#This Row],[Super Sprint por Clubes Aguilas]:[Triatlon por Relevos Roquetas]])</f>
        <v>20</v>
      </c>
      <c r="L14" s="17">
        <f>Tabla18[[#This Row],[Total]]-Tabla18[[#This Row],[MENOR PUNTUACION]]</f>
        <v>194</v>
      </c>
    </row>
    <row r="15" spans="1:12" x14ac:dyDescent="0.3">
      <c r="A15" s="10">
        <v>9</v>
      </c>
      <c r="B15" s="8" t="s">
        <v>40</v>
      </c>
      <c r="C15" s="11">
        <v>32</v>
      </c>
      <c r="D15" s="7">
        <v>28</v>
      </c>
      <c r="E15" s="7">
        <v>28</v>
      </c>
      <c r="F15" s="7">
        <v>48</v>
      </c>
      <c r="G15" s="17">
        <v>12</v>
      </c>
      <c r="H15" s="17">
        <v>12</v>
      </c>
      <c r="I15" s="17">
        <v>15</v>
      </c>
      <c r="J15" s="17">
        <f>SUM(Tabla18[[#This Row],[Super Sprint por Clubes Aguilas]:[Triatlon por Relevos Roquetas]])</f>
        <v>175</v>
      </c>
      <c r="K15" s="17">
        <f>MIN(Tabla18[[#This Row],[Super Sprint por Clubes Aguilas]:[Triatlon por Relevos Roquetas]])</f>
        <v>12</v>
      </c>
      <c r="L15" s="17">
        <f>Tabla18[[#This Row],[Total]]-Tabla18[[#This Row],[MENOR PUNTUACION]]</f>
        <v>163</v>
      </c>
    </row>
    <row r="16" spans="1:12" x14ac:dyDescent="0.3">
      <c r="A16" s="10">
        <v>10</v>
      </c>
      <c r="B16" s="8" t="s">
        <v>41</v>
      </c>
      <c r="C16" s="11">
        <v>28</v>
      </c>
      <c r="D16" s="7">
        <v>32</v>
      </c>
      <c r="E16" s="7">
        <v>24</v>
      </c>
      <c r="F16" s="7">
        <v>30</v>
      </c>
      <c r="G16" s="18">
        <v>18</v>
      </c>
      <c r="H16" s="17">
        <v>24</v>
      </c>
      <c r="I16" s="18">
        <v>21</v>
      </c>
      <c r="J16" s="17">
        <f>SUM(Tabla18[[#This Row],[Super Sprint por Clubes Aguilas]:[Triatlon por Relevos Roquetas]])</f>
        <v>177</v>
      </c>
      <c r="K16" s="17">
        <f>MIN(Tabla18[[#This Row],[Super Sprint por Clubes Aguilas]:[Triatlon por Relevos Roquetas]])</f>
        <v>18</v>
      </c>
      <c r="L16" s="17">
        <f>Tabla18[[#This Row],[Total]]-Tabla18[[#This Row],[MENOR PUNTUACION]]</f>
        <v>159</v>
      </c>
    </row>
    <row r="17" spans="1:12" x14ac:dyDescent="0.3">
      <c r="A17" s="10">
        <v>11</v>
      </c>
      <c r="B17" s="8" t="s">
        <v>18</v>
      </c>
      <c r="C17" s="11">
        <v>20</v>
      </c>
      <c r="D17" s="7">
        <v>24</v>
      </c>
      <c r="E17" s="7">
        <v>16</v>
      </c>
      <c r="F17" s="7">
        <v>24</v>
      </c>
      <c r="G17" s="17">
        <v>15</v>
      </c>
      <c r="H17" s="17">
        <v>0</v>
      </c>
      <c r="I17" s="17">
        <v>18</v>
      </c>
      <c r="J17" s="17">
        <f>SUM(Tabla18[[#This Row],[Super Sprint por Clubes Aguilas]:[Triatlon por Relevos Roquetas]])</f>
        <v>117</v>
      </c>
      <c r="K17" s="17">
        <f>MIN(Tabla18[[#This Row],[Super Sprint por Clubes Aguilas]:[Triatlon por Relevos Roquetas]])</f>
        <v>0</v>
      </c>
      <c r="L17" s="17">
        <f>Tabla18[[#This Row],[Total]]-Tabla18[[#This Row],[MENOR PUNTUACION]]</f>
        <v>117</v>
      </c>
    </row>
    <row r="18" spans="1:12" x14ac:dyDescent="0.3">
      <c r="A18" s="10">
        <v>12</v>
      </c>
      <c r="B18" s="8" t="s">
        <v>10</v>
      </c>
      <c r="C18" s="11">
        <v>8</v>
      </c>
      <c r="D18" s="7">
        <v>16</v>
      </c>
      <c r="E18" s="7">
        <v>12</v>
      </c>
      <c r="F18" s="7">
        <v>42</v>
      </c>
      <c r="G18" s="17">
        <v>21</v>
      </c>
      <c r="H18" s="18">
        <v>16</v>
      </c>
      <c r="I18" s="17">
        <v>9</v>
      </c>
      <c r="J18" s="17">
        <f>SUM(Tabla18[[#This Row],[Super Sprint por Clubes Aguilas]:[Triatlon por Relevos Roquetas]])</f>
        <v>124</v>
      </c>
      <c r="K18" s="17">
        <f>MIN(Tabla18[[#This Row],[Super Sprint por Clubes Aguilas]:[Triatlon por Relevos Roquetas]])</f>
        <v>8</v>
      </c>
      <c r="L18" s="17">
        <f>Tabla18[[#This Row],[Total]]-Tabla18[[#This Row],[MENOR PUNTUACION]]</f>
        <v>116</v>
      </c>
    </row>
    <row r="19" spans="1:12" x14ac:dyDescent="0.3">
      <c r="A19" s="10">
        <v>13</v>
      </c>
      <c r="B19" s="21" t="s">
        <v>39</v>
      </c>
      <c r="C19" s="11">
        <v>16</v>
      </c>
      <c r="D19" s="7">
        <v>12</v>
      </c>
      <c r="E19" s="7">
        <v>20</v>
      </c>
      <c r="F19" s="7">
        <v>18</v>
      </c>
      <c r="G19" s="18">
        <v>9</v>
      </c>
      <c r="H19" s="18">
        <v>28</v>
      </c>
      <c r="I19" s="18">
        <v>12</v>
      </c>
      <c r="J19" s="17">
        <f>SUM(Tabla18[[#This Row],[Super Sprint por Clubes Aguilas]:[Triatlon por Relevos Roquetas]])</f>
        <v>115</v>
      </c>
      <c r="K19" s="17">
        <f>MIN(Tabla18[[#This Row],[Super Sprint por Clubes Aguilas]:[Triatlon por Relevos Roquetas]])</f>
        <v>9</v>
      </c>
      <c r="L19" s="17">
        <f>Tabla18[[#This Row],[Total]]-Tabla18[[#This Row],[MENOR PUNTUACION]]</f>
        <v>106</v>
      </c>
    </row>
    <row r="20" spans="1:12" x14ac:dyDescent="0.3">
      <c r="A20" s="10">
        <v>14</v>
      </c>
      <c r="B20" s="8" t="s">
        <v>11</v>
      </c>
      <c r="C20" s="11">
        <v>12</v>
      </c>
      <c r="D20" s="7">
        <v>8</v>
      </c>
      <c r="E20" s="7">
        <v>8</v>
      </c>
      <c r="F20" s="7">
        <v>12</v>
      </c>
      <c r="G20" s="17">
        <v>6</v>
      </c>
      <c r="H20" s="18">
        <v>20</v>
      </c>
      <c r="I20" s="17">
        <v>3</v>
      </c>
      <c r="J20" s="17">
        <f>SUM(Tabla18[[#This Row],[Super Sprint por Clubes Aguilas]:[Triatlon por Relevos Roquetas]])</f>
        <v>69</v>
      </c>
      <c r="K20" s="17">
        <f>MIN(Tabla18[[#This Row],[Super Sprint por Clubes Aguilas]:[Triatlon por Relevos Roquetas]])</f>
        <v>3</v>
      </c>
      <c r="L20" s="17">
        <f>Tabla18[[#This Row],[Total]]-Tabla18[[#This Row],[MENOR PUNTUACION]]</f>
        <v>66</v>
      </c>
    </row>
    <row r="21" spans="1:12" x14ac:dyDescent="0.3">
      <c r="A21" s="10">
        <v>15</v>
      </c>
      <c r="B21" s="8" t="s">
        <v>17</v>
      </c>
      <c r="C21" s="11">
        <v>4</v>
      </c>
      <c r="D21" s="7">
        <v>4</v>
      </c>
      <c r="E21" s="7">
        <v>4</v>
      </c>
      <c r="F21" s="7">
        <v>6</v>
      </c>
      <c r="G21" s="17">
        <v>3</v>
      </c>
      <c r="H21" s="19">
        <v>12</v>
      </c>
      <c r="I21" s="17">
        <v>6</v>
      </c>
      <c r="J21" s="19">
        <f>SUM(Tabla18[[#This Row],[Super Sprint por Clubes Aguilas]:[Triatlon por Relevos Roquetas]])</f>
        <v>39</v>
      </c>
      <c r="K21" s="19">
        <f>MIN(Tabla18[[#This Row],[Super Sprint por Clubes Aguilas]:[Triatlon por Relevos Roquetas]])</f>
        <v>3</v>
      </c>
      <c r="L21" s="19">
        <f>Tabla18[[#This Row],[Total]]-Tabla18[[#This Row],[MENOR PUNTUACION]]</f>
        <v>36</v>
      </c>
    </row>
  </sheetData>
  <mergeCells count="2">
    <mergeCell ref="B5:F5"/>
    <mergeCell ref="C3:E3"/>
  </mergeCells>
  <phoneticPr fontId="9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F4E41-2B97-4045-B6F7-A38F84E767D0}">
  <dimension ref="A1:L21"/>
  <sheetViews>
    <sheetView workbookViewId="0">
      <selection activeCell="H22" sqref="H22"/>
    </sheetView>
  </sheetViews>
  <sheetFormatPr baseColWidth="10" defaultColWidth="10.88671875" defaultRowHeight="14.4" x14ac:dyDescent="0.3"/>
  <cols>
    <col min="1" max="1" width="10.88671875" style="5"/>
    <col min="2" max="2" width="48.33203125" customWidth="1"/>
    <col min="3" max="3" width="14.6640625" style="5" customWidth="1"/>
    <col min="4" max="6" width="14.33203125" style="5" bestFit="1" customWidth="1"/>
    <col min="7" max="7" width="15.6640625" bestFit="1" customWidth="1"/>
    <col min="9" max="9" width="13.6640625" bestFit="1" customWidth="1"/>
    <col min="10" max="10" width="10" bestFit="1" customWidth="1"/>
    <col min="11" max="11" width="14.6640625" bestFit="1" customWidth="1"/>
    <col min="12" max="12" width="12.88671875" bestFit="1" customWidth="1"/>
  </cols>
  <sheetData>
    <row r="1" spans="1:12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" x14ac:dyDescent="0.35">
      <c r="A3" s="1"/>
      <c r="B3" s="2"/>
      <c r="C3" s="23" t="s">
        <v>5</v>
      </c>
      <c r="D3" s="23"/>
      <c r="E3" s="23"/>
      <c r="F3" s="3"/>
      <c r="G3" s="1"/>
      <c r="H3" s="1"/>
      <c r="I3" s="1"/>
      <c r="J3" s="1"/>
      <c r="K3" s="1"/>
      <c r="L3" s="1"/>
    </row>
    <row r="4" spans="1:12" x14ac:dyDescent="0.3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3.4" x14ac:dyDescent="0.45">
      <c r="A5" s="1"/>
      <c r="B5" s="24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s="4" customFormat="1" ht="39.6" x14ac:dyDescent="0.3">
      <c r="A6" s="12" t="s">
        <v>0</v>
      </c>
      <c r="B6" s="13" t="s">
        <v>6</v>
      </c>
      <c r="C6" s="14" t="s">
        <v>29</v>
      </c>
      <c r="D6" s="14" t="s">
        <v>34</v>
      </c>
      <c r="E6" s="14" t="s">
        <v>30</v>
      </c>
      <c r="F6" s="14" t="s">
        <v>35</v>
      </c>
      <c r="G6" s="20" t="s">
        <v>31</v>
      </c>
      <c r="H6" s="20" t="s">
        <v>32</v>
      </c>
      <c r="I6" s="20" t="s">
        <v>33</v>
      </c>
      <c r="J6" s="6" t="s">
        <v>1</v>
      </c>
      <c r="K6" s="15" t="s">
        <v>36</v>
      </c>
      <c r="L6" s="16" t="s">
        <v>37</v>
      </c>
    </row>
    <row r="7" spans="1:12" x14ac:dyDescent="0.3">
      <c r="A7" s="10">
        <v>1</v>
      </c>
      <c r="B7" s="8" t="s">
        <v>24</v>
      </c>
      <c r="C7" s="11">
        <v>60</v>
      </c>
      <c r="D7" s="7">
        <v>60</v>
      </c>
      <c r="E7" s="7">
        <v>56</v>
      </c>
      <c r="F7" s="7">
        <v>90</v>
      </c>
      <c r="G7" s="18">
        <v>36</v>
      </c>
      <c r="H7" s="18">
        <v>60</v>
      </c>
      <c r="I7" s="18">
        <v>45</v>
      </c>
      <c r="J7" s="18">
        <f>SUM(Tabla183[[#This Row],[Super Sprint por Clubes Aguilas]:[Triatlon por Relevos Roquetas]])</f>
        <v>407</v>
      </c>
      <c r="K7" s="18">
        <f>MIN(Tabla183[[#This Row],[Super Sprint por Clubes Aguilas]:[Triatlon por Relevos Roquetas]])</f>
        <v>36</v>
      </c>
      <c r="L7" s="18">
        <f>Tabla183[[#This Row],[Total]]-Tabla183[[#This Row],[MENOR PUNTUACION]]</f>
        <v>371</v>
      </c>
    </row>
    <row r="8" spans="1:12" x14ac:dyDescent="0.3">
      <c r="A8" s="10">
        <v>2</v>
      </c>
      <c r="B8" s="8" t="s">
        <v>12</v>
      </c>
      <c r="C8" s="11">
        <v>44</v>
      </c>
      <c r="D8" s="7">
        <v>56</v>
      </c>
      <c r="E8" s="7">
        <v>60</v>
      </c>
      <c r="F8" s="7">
        <v>84</v>
      </c>
      <c r="G8" s="17">
        <v>30</v>
      </c>
      <c r="H8" s="17">
        <v>52</v>
      </c>
      <c r="I8" s="17">
        <v>42</v>
      </c>
      <c r="J8" s="17">
        <f>SUM(Tabla183[[#This Row],[Super Sprint por Clubes Aguilas]:[Triatlon por Relevos Roquetas]])</f>
        <v>368</v>
      </c>
      <c r="K8" s="17">
        <f>MIN(Tabla183[[#This Row],[Super Sprint por Clubes Aguilas]:[Triatlon por Relevos Roquetas]])</f>
        <v>30</v>
      </c>
      <c r="L8" s="17">
        <f>Tabla183[[#This Row],[Total]]-Tabla183[[#This Row],[MENOR PUNTUACION]]</f>
        <v>338</v>
      </c>
    </row>
    <row r="9" spans="1:12" x14ac:dyDescent="0.3">
      <c r="A9" s="10">
        <v>3</v>
      </c>
      <c r="B9" s="8" t="s">
        <v>19</v>
      </c>
      <c r="C9" s="11">
        <v>52</v>
      </c>
      <c r="D9" s="7">
        <v>52</v>
      </c>
      <c r="E9" s="7">
        <v>44</v>
      </c>
      <c r="F9" s="7">
        <v>78</v>
      </c>
      <c r="G9" s="17">
        <v>39</v>
      </c>
      <c r="H9" s="17">
        <v>48</v>
      </c>
      <c r="I9" s="17">
        <v>30</v>
      </c>
      <c r="J9" s="17">
        <f>SUM(Tabla183[[#This Row],[Super Sprint por Clubes Aguilas]:[Triatlon por Relevos Roquetas]])</f>
        <v>343</v>
      </c>
      <c r="K9" s="17">
        <f>MIN(Tabla183[[#This Row],[Super Sprint por Clubes Aguilas]:[Triatlon por Relevos Roquetas]])</f>
        <v>30</v>
      </c>
      <c r="L9" s="17">
        <f>Tabla183[[#This Row],[Total]]-Tabla183[[#This Row],[MENOR PUNTUACION]]</f>
        <v>313</v>
      </c>
    </row>
    <row r="10" spans="1:12" x14ac:dyDescent="0.3">
      <c r="A10" s="10">
        <v>4</v>
      </c>
      <c r="B10" s="8" t="s">
        <v>14</v>
      </c>
      <c r="C10" s="11">
        <v>56</v>
      </c>
      <c r="D10" s="7">
        <v>40</v>
      </c>
      <c r="E10" s="7">
        <v>52</v>
      </c>
      <c r="F10" s="7">
        <v>72</v>
      </c>
      <c r="G10" s="18">
        <v>27</v>
      </c>
      <c r="H10" s="18">
        <v>40</v>
      </c>
      <c r="I10" s="18">
        <v>39</v>
      </c>
      <c r="J10" s="17">
        <f>SUM(Tabla183[[#This Row],[Super Sprint por Clubes Aguilas]:[Triatlon por Relevos Roquetas]])</f>
        <v>326</v>
      </c>
      <c r="K10" s="17">
        <f>MIN(Tabla183[[#This Row],[Super Sprint por Clubes Aguilas]:[Triatlon por Relevos Roquetas]])</f>
        <v>27</v>
      </c>
      <c r="L10" s="17">
        <f>Tabla183[[#This Row],[Total]]-Tabla183[[#This Row],[MENOR PUNTUACION]]</f>
        <v>299</v>
      </c>
    </row>
    <row r="11" spans="1:12" x14ac:dyDescent="0.3">
      <c r="A11" s="10">
        <v>5</v>
      </c>
      <c r="B11" s="8" t="s">
        <v>28</v>
      </c>
      <c r="C11" s="11">
        <v>40</v>
      </c>
      <c r="D11" s="7">
        <v>48</v>
      </c>
      <c r="E11" s="7">
        <v>48</v>
      </c>
      <c r="F11" s="7">
        <v>60</v>
      </c>
      <c r="G11" s="17">
        <v>24</v>
      </c>
      <c r="H11" s="17">
        <v>56</v>
      </c>
      <c r="I11" s="17">
        <v>33</v>
      </c>
      <c r="J11" s="17">
        <f>SUM(Tabla183[[#This Row],[Super Sprint por Clubes Aguilas]:[Triatlon por Relevos Roquetas]])</f>
        <v>309</v>
      </c>
      <c r="K11" s="17">
        <f>MIN(Tabla183[[#This Row],[Super Sprint por Clubes Aguilas]:[Triatlon por Relevos Roquetas]])</f>
        <v>24</v>
      </c>
      <c r="L11" s="17">
        <f>Tabla183[[#This Row],[Total]]-Tabla183[[#This Row],[MENOR PUNTUACION]]</f>
        <v>285</v>
      </c>
    </row>
    <row r="12" spans="1:12" x14ac:dyDescent="0.3">
      <c r="A12" s="10">
        <v>6</v>
      </c>
      <c r="B12" s="8" t="s">
        <v>44</v>
      </c>
      <c r="C12" s="11">
        <v>48</v>
      </c>
      <c r="D12" s="7">
        <v>36</v>
      </c>
      <c r="E12" s="7">
        <v>36</v>
      </c>
      <c r="F12" s="7">
        <v>54</v>
      </c>
      <c r="G12" s="17">
        <v>45</v>
      </c>
      <c r="H12" s="17">
        <v>44</v>
      </c>
      <c r="I12" s="17">
        <v>36</v>
      </c>
      <c r="J12" s="17">
        <f>SUM(Tabla183[[#This Row],[Super Sprint por Clubes Aguilas]:[Triatlon por Relevos Roquetas]])</f>
        <v>299</v>
      </c>
      <c r="K12" s="17">
        <f>MIN(Tabla183[[#This Row],[Super Sprint por Clubes Aguilas]:[Triatlon por Relevos Roquetas]])</f>
        <v>36</v>
      </c>
      <c r="L12" s="17">
        <f>Tabla183[[#This Row],[Total]]-Tabla183[[#This Row],[MENOR PUNTUACION]]</f>
        <v>263</v>
      </c>
    </row>
    <row r="13" spans="1:12" x14ac:dyDescent="0.3">
      <c r="A13" s="10">
        <v>7</v>
      </c>
      <c r="B13" s="8" t="s">
        <v>25</v>
      </c>
      <c r="C13" s="11">
        <v>32</v>
      </c>
      <c r="D13" s="7">
        <v>28</v>
      </c>
      <c r="E13" s="7">
        <v>32</v>
      </c>
      <c r="F13" s="7">
        <v>48</v>
      </c>
      <c r="G13" s="18">
        <v>42</v>
      </c>
      <c r="H13" s="18">
        <v>12</v>
      </c>
      <c r="I13" s="18">
        <v>24</v>
      </c>
      <c r="J13" s="17">
        <f>SUM(Tabla183[[#This Row],[Super Sprint por Clubes Aguilas]:[Triatlon por Relevos Roquetas]])</f>
        <v>218</v>
      </c>
      <c r="K13" s="17">
        <f>MIN(Tabla183[[#This Row],[Super Sprint por Clubes Aguilas]:[Triatlon por Relevos Roquetas]])</f>
        <v>12</v>
      </c>
      <c r="L13" s="17">
        <f>Tabla183[[#This Row],[Total]]-Tabla183[[#This Row],[MENOR PUNTUACION]]</f>
        <v>206</v>
      </c>
    </row>
    <row r="14" spans="1:12" x14ac:dyDescent="0.3">
      <c r="A14" s="10">
        <v>8</v>
      </c>
      <c r="B14" s="8" t="s">
        <v>26</v>
      </c>
      <c r="C14" s="11">
        <v>28</v>
      </c>
      <c r="D14" s="7">
        <v>32</v>
      </c>
      <c r="E14" s="7">
        <v>28</v>
      </c>
      <c r="F14" s="7">
        <v>66</v>
      </c>
      <c r="G14" s="17">
        <v>6</v>
      </c>
      <c r="H14" s="17">
        <v>24</v>
      </c>
      <c r="I14" s="17">
        <v>21</v>
      </c>
      <c r="J14" s="17">
        <f>SUM(Tabla183[[#This Row],[Super Sprint por Clubes Aguilas]:[Triatlon por Relevos Roquetas]])</f>
        <v>205</v>
      </c>
      <c r="K14" s="17">
        <f>MIN(Tabla183[[#This Row],[Super Sprint por Clubes Aguilas]:[Triatlon por Relevos Roquetas]])</f>
        <v>6</v>
      </c>
      <c r="L14" s="17">
        <f>Tabla183[[#This Row],[Total]]-Tabla183[[#This Row],[MENOR PUNTUACION]]</f>
        <v>199</v>
      </c>
    </row>
    <row r="15" spans="1:12" x14ac:dyDescent="0.3">
      <c r="A15" s="10">
        <v>9</v>
      </c>
      <c r="B15" s="8" t="s">
        <v>22</v>
      </c>
      <c r="C15" s="11">
        <v>36</v>
      </c>
      <c r="D15" s="7">
        <v>44</v>
      </c>
      <c r="E15" s="7">
        <v>40</v>
      </c>
      <c r="F15" s="7">
        <v>30</v>
      </c>
      <c r="G15" s="17">
        <v>33</v>
      </c>
      <c r="H15" s="17">
        <v>16</v>
      </c>
      <c r="I15" s="17">
        <v>12</v>
      </c>
      <c r="J15" s="17">
        <f>SUM(Tabla183[[#This Row],[Super Sprint por Clubes Aguilas]:[Triatlon por Relevos Roquetas]])</f>
        <v>211</v>
      </c>
      <c r="K15" s="17">
        <f>MIN(Tabla183[[#This Row],[Super Sprint por Clubes Aguilas]:[Triatlon por Relevos Roquetas]])</f>
        <v>12</v>
      </c>
      <c r="L15" s="17">
        <f>Tabla183[[#This Row],[Total]]-Tabla183[[#This Row],[MENOR PUNTUACION]]</f>
        <v>199</v>
      </c>
    </row>
    <row r="16" spans="1:12" x14ac:dyDescent="0.3">
      <c r="A16" s="10">
        <v>10</v>
      </c>
      <c r="B16" s="8" t="s">
        <v>23</v>
      </c>
      <c r="C16" s="11">
        <v>24</v>
      </c>
      <c r="D16" s="7">
        <v>24</v>
      </c>
      <c r="E16" s="7">
        <v>24</v>
      </c>
      <c r="F16" s="7">
        <v>36</v>
      </c>
      <c r="G16" s="18">
        <v>9</v>
      </c>
      <c r="H16" s="18">
        <v>32</v>
      </c>
      <c r="I16" s="18">
        <v>9</v>
      </c>
      <c r="J16" s="17">
        <f>SUM(Tabla183[[#This Row],[Super Sprint por Clubes Aguilas]:[Triatlon por Relevos Roquetas]])</f>
        <v>158</v>
      </c>
      <c r="K16" s="17">
        <f>MIN(Tabla183[[#This Row],[Super Sprint por Clubes Aguilas]:[Triatlon por Relevos Roquetas]])</f>
        <v>9</v>
      </c>
      <c r="L16" s="17">
        <f>Tabla183[[#This Row],[Total]]-Tabla183[[#This Row],[MENOR PUNTUACION]]</f>
        <v>149</v>
      </c>
    </row>
    <row r="17" spans="1:12" x14ac:dyDescent="0.3">
      <c r="A17" s="10">
        <v>11</v>
      </c>
      <c r="B17" s="8" t="s">
        <v>42</v>
      </c>
      <c r="C17" s="11">
        <v>12</v>
      </c>
      <c r="D17" s="7">
        <v>20</v>
      </c>
      <c r="E17" s="7">
        <v>20</v>
      </c>
      <c r="F17" s="7">
        <v>42</v>
      </c>
      <c r="G17" s="17">
        <v>15</v>
      </c>
      <c r="H17" s="17">
        <v>28</v>
      </c>
      <c r="I17" s="17">
        <v>15</v>
      </c>
      <c r="J17" s="17">
        <f>SUM(Tabla183[[#This Row],[Super Sprint por Clubes Aguilas]:[Triatlon por Relevos Roquetas]])</f>
        <v>152</v>
      </c>
      <c r="K17" s="17">
        <f>MIN(Tabla183[[#This Row],[Super Sprint por Clubes Aguilas]:[Triatlon por Relevos Roquetas]])</f>
        <v>12</v>
      </c>
      <c r="L17" s="17">
        <f>Tabla183[[#This Row],[Total]]-Tabla183[[#This Row],[MENOR PUNTUACION]]</f>
        <v>140</v>
      </c>
    </row>
    <row r="18" spans="1:12" x14ac:dyDescent="0.3">
      <c r="A18" s="10">
        <v>12</v>
      </c>
      <c r="B18" s="8" t="s">
        <v>45</v>
      </c>
      <c r="C18" s="11">
        <v>16</v>
      </c>
      <c r="D18" s="7">
        <v>12</v>
      </c>
      <c r="E18" s="7">
        <v>12</v>
      </c>
      <c r="F18" s="7">
        <v>18</v>
      </c>
      <c r="G18" s="17">
        <v>21</v>
      </c>
      <c r="H18" s="17">
        <v>36</v>
      </c>
      <c r="I18" s="17">
        <v>27</v>
      </c>
      <c r="J18" s="17">
        <f>SUM(Tabla183[[#This Row],[Super Sprint por Clubes Aguilas]:[Triatlon por Relevos Roquetas]])</f>
        <v>142</v>
      </c>
      <c r="K18" s="17">
        <f>MIN(Tabla183[[#This Row],[Super Sprint por Clubes Aguilas]:[Triatlon por Relevos Roquetas]])</f>
        <v>12</v>
      </c>
      <c r="L18" s="17">
        <f>Tabla183[[#This Row],[Total]]-Tabla183[[#This Row],[MENOR PUNTUACION]]</f>
        <v>130</v>
      </c>
    </row>
    <row r="19" spans="1:12" x14ac:dyDescent="0.3">
      <c r="A19" s="10">
        <v>13</v>
      </c>
      <c r="B19" s="8" t="s">
        <v>20</v>
      </c>
      <c r="C19" s="11">
        <v>20</v>
      </c>
      <c r="D19" s="7">
        <v>16</v>
      </c>
      <c r="E19" s="7">
        <v>16</v>
      </c>
      <c r="F19" s="7">
        <v>24</v>
      </c>
      <c r="G19" s="18">
        <v>18</v>
      </c>
      <c r="H19" s="18">
        <v>20</v>
      </c>
      <c r="I19" s="18">
        <v>18</v>
      </c>
      <c r="J19" s="17">
        <f>SUM(Tabla183[[#This Row],[Super Sprint por Clubes Aguilas]:[Triatlon por Relevos Roquetas]])</f>
        <v>132</v>
      </c>
      <c r="K19" s="17">
        <f>MIN(Tabla183[[#This Row],[Super Sprint por Clubes Aguilas]:[Triatlon por Relevos Roquetas]])</f>
        <v>16</v>
      </c>
      <c r="L19" s="17">
        <f>Tabla183[[#This Row],[Total]]-Tabla183[[#This Row],[MENOR PUNTUACION]]</f>
        <v>116</v>
      </c>
    </row>
    <row r="20" spans="1:12" x14ac:dyDescent="0.3">
      <c r="A20" s="10">
        <v>14</v>
      </c>
      <c r="B20" s="8" t="s">
        <v>21</v>
      </c>
      <c r="C20" s="11">
        <v>0</v>
      </c>
      <c r="D20" s="7">
        <v>0</v>
      </c>
      <c r="E20" s="7">
        <v>0</v>
      </c>
      <c r="F20" s="7">
        <v>0</v>
      </c>
      <c r="G20" s="17">
        <v>12</v>
      </c>
      <c r="H20" s="17">
        <v>0</v>
      </c>
      <c r="I20" s="17">
        <v>0</v>
      </c>
      <c r="J20" s="17">
        <f>SUM(Tabla183[[#This Row],[Super Sprint por Clubes Aguilas]:[Triatlon por Relevos Roquetas]])</f>
        <v>12</v>
      </c>
      <c r="K20" s="17">
        <f>MIN(Tabla183[[#This Row],[Super Sprint por Clubes Aguilas]:[Triatlon por Relevos Roquetas]])</f>
        <v>0</v>
      </c>
      <c r="L20" s="17">
        <f>Tabla183[[#This Row],[Total]]-Tabla183[[#This Row],[MENOR PUNTUACION]]</f>
        <v>12</v>
      </c>
    </row>
    <row r="21" spans="1:12" x14ac:dyDescent="0.3">
      <c r="A21" s="10">
        <v>15</v>
      </c>
      <c r="B21" s="8" t="s">
        <v>27</v>
      </c>
      <c r="C21" s="11">
        <v>0</v>
      </c>
      <c r="D21" s="9">
        <v>0</v>
      </c>
      <c r="E21" s="7">
        <v>0</v>
      </c>
      <c r="F21" s="7">
        <v>0</v>
      </c>
      <c r="G21" s="17">
        <v>3</v>
      </c>
      <c r="H21" s="19">
        <v>0</v>
      </c>
      <c r="I21" s="19">
        <v>6</v>
      </c>
      <c r="J21" s="19">
        <f>SUM(Tabla183[[#This Row],[Super Sprint por Clubes Aguilas]:[Triatlon por Relevos Roquetas]])</f>
        <v>9</v>
      </c>
      <c r="K21" s="19">
        <f>MIN(Tabla183[[#This Row],[Super Sprint por Clubes Aguilas]:[Triatlon por Relevos Roquetas]])</f>
        <v>0</v>
      </c>
      <c r="L21" s="19">
        <f>Tabla183[[#This Row],[Total]]-Tabla183[[#This Row],[MENOR PUNTUACION]]</f>
        <v>9</v>
      </c>
    </row>
  </sheetData>
  <mergeCells count="2">
    <mergeCell ref="C3:E3"/>
    <mergeCell ref="B5:L5"/>
  </mergeCells>
  <phoneticPr fontId="9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1F</vt:lpstr>
      <vt:lpstr>2F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Garcia</dc:creator>
  <cp:lastModifiedBy>Barbara González | FETRI</cp:lastModifiedBy>
  <cp:lastPrinted>2021-03-11T09:51:59Z</cp:lastPrinted>
  <dcterms:created xsi:type="dcterms:W3CDTF">2020-09-07T21:01:09Z</dcterms:created>
  <dcterms:modified xsi:type="dcterms:W3CDTF">2021-09-16T12:31:27Z</dcterms:modified>
</cp:coreProperties>
</file>