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2/Liga Nacional Talento de Clubes de Triatlón/PARA ENVIAR A KIKA/"/>
    </mc:Choice>
  </mc:AlternateContent>
  <xr:revisionPtr revIDLastSave="2756" documentId="114_{5AFB5C7D-E2B5-4313-AB78-97B32FE37F8C}" xr6:coauthVersionLast="47" xr6:coauthVersionMax="47" xr10:uidLastSave="{884C2FFE-BBD2-4B19-B843-113FC9D484C3}"/>
  <bookViews>
    <workbookView xWindow="-108" yWindow="-108" windowWidth="23256" windowHeight="12456" xr2:uid="{D6B9F79B-32EC-4DC1-906A-6010276B8130}"/>
  </bookViews>
  <sheets>
    <sheet name="1ªF 2022" sheetId="9" r:id="rId1"/>
    <sheet name="2ªF 2022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7" i="9" l="1"/>
  <c r="J7" i="10"/>
  <c r="J8" i="10"/>
  <c r="J9" i="10"/>
  <c r="J11" i="10"/>
  <c r="J10" i="10"/>
  <c r="J12" i="10"/>
  <c r="J13" i="10"/>
  <c r="J14" i="10"/>
  <c r="J16" i="10"/>
  <c r="J15" i="10"/>
  <c r="J18" i="10"/>
  <c r="J17" i="10"/>
  <c r="J19" i="10"/>
  <c r="J21" i="10"/>
  <c r="J20" i="10"/>
  <c r="J7" i="9"/>
  <c r="J8" i="9"/>
  <c r="J10" i="9"/>
  <c r="J11" i="9"/>
  <c r="J9" i="9"/>
  <c r="J12" i="9"/>
  <c r="J13" i="9"/>
  <c r="J14" i="9"/>
  <c r="J15" i="9"/>
  <c r="J16" i="9"/>
  <c r="J18" i="9"/>
  <c r="J19" i="9"/>
  <c r="J20" i="9"/>
  <c r="J21" i="9"/>
  <c r="K21" i="10" l="1"/>
  <c r="L21" i="10" s="1"/>
  <c r="K19" i="10"/>
  <c r="L19" i="10" s="1"/>
  <c r="K16" i="10"/>
  <c r="L16" i="10" s="1"/>
  <c r="K18" i="10"/>
  <c r="L18" i="10" s="1"/>
  <c r="K12" i="10"/>
  <c r="L12" i="10" s="1"/>
  <c r="K13" i="10"/>
  <c r="L13" i="10" s="1"/>
  <c r="K17" i="10"/>
  <c r="L17" i="10" s="1"/>
  <c r="K7" i="10"/>
  <c r="L7" i="10" s="1"/>
  <c r="K9" i="10"/>
  <c r="L9" i="10" s="1"/>
  <c r="K15" i="10"/>
  <c r="L15" i="10" s="1"/>
  <c r="K11" i="10"/>
  <c r="L11" i="10" s="1"/>
  <c r="K10" i="10"/>
  <c r="L10" i="10" s="1"/>
  <c r="K20" i="10"/>
  <c r="L20" i="10" s="1"/>
  <c r="K8" i="10"/>
  <c r="L8" i="10" s="1"/>
  <c r="K14" i="10"/>
  <c r="L14" i="10" s="1"/>
  <c r="K8" i="9"/>
  <c r="L8" i="9" s="1"/>
  <c r="K18" i="9"/>
  <c r="L18" i="9" s="1"/>
  <c r="K17" i="9"/>
  <c r="L17" i="9" s="1"/>
  <c r="K12" i="9"/>
  <c r="L12" i="9" s="1"/>
  <c r="K21" i="9"/>
  <c r="L21" i="9" s="1"/>
  <c r="K11" i="9"/>
  <c r="L11" i="9" s="1"/>
  <c r="K19" i="9"/>
  <c r="L19" i="9" s="1"/>
  <c r="K16" i="9"/>
  <c r="L16" i="9" s="1"/>
  <c r="K14" i="9"/>
  <c r="L14" i="9" s="1"/>
  <c r="K15" i="9"/>
  <c r="L15" i="9" s="1"/>
  <c r="K13" i="9"/>
  <c r="L13" i="9" s="1"/>
  <c r="K20" i="9"/>
  <c r="L20" i="9" s="1"/>
  <c r="K9" i="9"/>
  <c r="L9" i="9" s="1"/>
  <c r="K10" i="9"/>
  <c r="L10" i="9" s="1"/>
  <c r="K7" i="9"/>
  <c r="L7" i="9" s="1"/>
</calcChain>
</file>

<file path=xl/sharedStrings.xml><?xml version="1.0" encoding="utf-8"?>
<sst xmlns="http://schemas.openxmlformats.org/spreadsheetml/2006/main" count="56" uniqueCount="45">
  <si>
    <t>Primera División Femenina</t>
  </si>
  <si>
    <t>Total</t>
  </si>
  <si>
    <t>Pos</t>
  </si>
  <si>
    <t>1ª DIVISIÓN FEM.</t>
  </si>
  <si>
    <t>2ª DIVISIÓN FEM.</t>
  </si>
  <si>
    <t>Segunda División Femenina</t>
  </si>
  <si>
    <t>CLUB TRIATLONCIEM</t>
  </si>
  <si>
    <t>CLUB TRIATLON 401</t>
  </si>
  <si>
    <t>CLUB DE TRIATLÓN DIABLILLOS DE RIVAS</t>
  </si>
  <si>
    <t>CIDADE DE LUGO FLUVIAL</t>
  </si>
  <si>
    <t>SALTOKI TRIKIDEAK</t>
  </si>
  <si>
    <t>TRI INFINITY MÓSTOLES</t>
  </si>
  <si>
    <t>ADSEVILLA</t>
  </si>
  <si>
    <t>CLUB TRIATLON LAS ROZAS</t>
  </si>
  <si>
    <t>C.E.A. BETERA</t>
  </si>
  <si>
    <t>TRITRAIN4YOU MÁLAGA</t>
  </si>
  <si>
    <t>MONTILLA-CORDOBA TRIATLON</t>
  </si>
  <si>
    <t>A.D. NAUTICO DE NARON</t>
  </si>
  <si>
    <t>STADIUM CASABLANCA MAPEI</t>
  </si>
  <si>
    <t>TRIATLON FERROL</t>
  </si>
  <si>
    <t>EQTR - RODACAL BEYEM</t>
  </si>
  <si>
    <t>C.D. TRIATLON LAGUNA DE DUERO</t>
  </si>
  <si>
    <t>E-TRIATLON VALLADOLID</t>
  </si>
  <si>
    <t>CLUB TRIATLON TRITONES RIOJA</t>
  </si>
  <si>
    <t>TRAGALEGUAS.ORG</t>
  </si>
  <si>
    <t>A.D. FOGAR</t>
  </si>
  <si>
    <t>CLUB ATLETICO MELILLA</t>
  </si>
  <si>
    <t>CAPEX TRIATLÓN</t>
  </si>
  <si>
    <t>DUATLON CRE ALCOBENDAS</t>
  </si>
  <si>
    <t>DUATLON RELEVOS ALCOBENDAS</t>
  </si>
  <si>
    <t>LA208 TRIATLON CLUB</t>
  </si>
  <si>
    <t>TRIATLON INFORHOUSE SANTIAGO</t>
  </si>
  <si>
    <t>C.T. ARENA ALICANTE</t>
  </si>
  <si>
    <t>REAL CLUB MEDITERRANEO</t>
  </si>
  <si>
    <t>CAPA CC LOS ALCORES</t>
  </si>
  <si>
    <t>LIGA NACIONAL DE CLUBES DE TRIATLON DE TALENTOS 2022</t>
  </si>
  <si>
    <t>DUATLON RELEVOS MIXTOS VALLADOLID</t>
  </si>
  <si>
    <t>TRIATLON RELEVOS MIXTOS CORUÑA</t>
  </si>
  <si>
    <t>TRIATLON CRE AGUILAS</t>
  </si>
  <si>
    <t>TRIATLON POR RELEVOS AGUILAS</t>
  </si>
  <si>
    <t>AD TRIATLÓN ECOSPORT ALCOBENDAS</t>
  </si>
  <si>
    <t>CLUB TRIATLON OVIEDO</t>
  </si>
  <si>
    <t>CLUB TRIATLON ALBACETE INGETEAM</t>
  </si>
  <si>
    <t>MENOR</t>
  </si>
  <si>
    <t>PUNTOS NETOS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</si>
</sst>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Roboto"/>
    </font>
    <font>
      <sz val="10"/>
      <color theme="0"/>
      <name val="Roboto"/>
    </font>
    <font>
      <sz val="10"/>
      <color theme="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sz val="10"/>
      <color rgb="FFD0122D"/>
      <name val="Roboto"/>
    </font>
    <font>
      <b/>
      <sz val="14"/>
      <color theme="0" tint="-0.14999847407452621"/>
      <name val="Roboto"/>
    </font>
    <font>
      <sz val="10"/>
      <name val="Arial"/>
      <family val="2"/>
    </font>
    <font>
      <sz val="10"/>
      <name val="Arial"/>
      <family val="2"/>
    </font>
    <font>
      <sz val="10"/>
      <color rgb="FF00FF00"/>
      <name val="Roboto"/>
    </font>
    <font>
      <sz val="10"/>
      <color rgb="FF000000"/>
      <name val="Roboto"/>
    </font>
    <font>
      <sz val="10"/>
      <name val="Roboto"/>
    </font>
  </fonts>
  <fills count="5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rgb="FFD0122D"/>
      </left>
      <right style="thin">
        <color rgb="FFD0122D"/>
      </right>
      <top style="thin">
        <color rgb="FFD0122D"/>
      </top>
      <bottom style="thin">
        <color rgb="FFD0122D"/>
      </bottom>
      <diagonal/>
    </border>
    <border>
      <left/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/>
      <top/>
      <bottom style="thin">
        <color rgb="FFD0122D"/>
      </bottom>
      <diagonal/>
    </border>
    <border>
      <left/>
      <right style="thin">
        <color rgb="FFD0122D"/>
      </right>
      <top style="thin">
        <color rgb="FFD0122D"/>
      </top>
      <bottom style="thin">
        <color rgb="FFD0122D"/>
      </bottom>
      <diagonal/>
    </border>
    <border>
      <left style="thin">
        <color rgb="FFD0122D"/>
      </left>
      <right style="thin">
        <color rgb="FFD0122D"/>
      </right>
      <top style="thin">
        <color rgb="FFD0122D"/>
      </top>
      <bottom/>
      <diagonal/>
    </border>
    <border>
      <left style="thin">
        <color rgb="FFD0122D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D0122D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D0122D"/>
      </bottom>
      <diagonal/>
    </border>
    <border>
      <left/>
      <right/>
      <top style="thin">
        <color rgb="FFD0122D"/>
      </top>
      <bottom style="thin">
        <color rgb="FFD0122D"/>
      </bottom>
      <diagonal/>
    </border>
    <border>
      <left style="thin">
        <color rgb="FFD0122D"/>
      </left>
      <right style="thin">
        <color rgb="FFD0122D"/>
      </right>
      <top/>
      <bottom/>
      <diagonal/>
    </border>
    <border>
      <left style="thin">
        <color rgb="FFD0122D"/>
      </left>
      <right/>
      <top/>
      <bottom style="thin">
        <color theme="0"/>
      </bottom>
      <diagonal/>
    </border>
    <border>
      <left/>
      <right/>
      <top/>
      <bottom style="thin">
        <color rgb="FFFFFFFF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42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justify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justify" vertical="center" wrapText="1"/>
    </xf>
    <xf numFmtId="0" fontId="13" fillId="4" borderId="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13" fillId="4" borderId="13" xfId="0" applyFont="1" applyFill="1" applyBorder="1" applyAlignment="1">
      <alignment horizontal="center"/>
    </xf>
    <xf numFmtId="0" fontId="13" fillId="4" borderId="1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</cellXfs>
  <cellStyles count="3">
    <cellStyle name="Normal" xfId="0" builtinId="0"/>
    <cellStyle name="Normal 2" xfId="1" xr:uid="{75AB5CAF-1B20-475D-9CAF-B15CEB5C6671}"/>
    <cellStyle name="Normal 3" xfId="2" xr:uid="{00B0DFE2-26FB-435B-B58F-612011313CED}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rgb="FFD0122D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0122D"/>
        </right>
        <top/>
        <bottom style="thin">
          <color rgb="FFD0122D"/>
        </bottom>
      </border>
    </dxf>
    <dxf>
      <border>
        <top style="thin">
          <color rgb="FFD0122D"/>
        </top>
      </border>
    </dxf>
    <dxf>
      <border outline="0"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FF00"/>
      <color rgb="FFD0122D"/>
      <color rgb="FFF161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2</xdr:col>
      <xdr:colOff>1734983</xdr:colOff>
      <xdr:row>4</xdr:row>
      <xdr:rowOff>57573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CCD9C4-800C-47E4-9A5F-B116E7948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772" y="189936"/>
          <a:ext cx="2329201" cy="629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2</xdr:col>
      <xdr:colOff>1731173</xdr:colOff>
      <xdr:row>4</xdr:row>
      <xdr:rowOff>53763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0F7C6E-0E1C-4B58-9ED3-03EAFF48D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772" y="189936"/>
          <a:ext cx="2329201" cy="62963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2D0859-EB64-4CAF-9BED-2235F1EADBF8}" name="Tabla162" displayName="Tabla162" ref="B6:L21" totalsRowShown="0" headerRowDxfId="31" dataDxfId="29" headerRowBorderDxfId="30" tableBorderDxfId="28" totalsRowBorderDxfId="27">
  <autoFilter ref="B6:L21" xr:uid="{0CC7C4C5-FB41-4738-BCA3-B4C815842339}"/>
  <sortState xmlns:xlrd2="http://schemas.microsoft.com/office/spreadsheetml/2017/richdata2" ref="B7:L21">
    <sortCondition descending="1" ref="L6:L21"/>
  </sortState>
  <tableColumns count="11">
    <tableColumn id="1" xr3:uid="{99923414-5945-4881-90B9-FF8221AE3F6A}" name="Pos" dataDxfId="26"/>
    <tableColumn id="2" xr3:uid="{5E521E75-082B-47C1-808C-0B86D04F8ECF}" name="Primera División Femenina" dataDxfId="25"/>
    <tableColumn id="3" xr3:uid="{EE8B2896-5D44-4F7E-853D-12ECFFE54977}" name="DUATLON CRE ALCOBENDAS" dataDxfId="24"/>
    <tableColumn id="4" xr3:uid="{08F4279B-6C28-4EC0-8189-1CF18DB9D976}" name="DUATLON RELEVOS ALCOBENDAS" dataDxfId="23"/>
    <tableColumn id="5" xr3:uid="{212F0ADA-D0CC-40EE-A528-EFC6B2FE8AA8}" name="DUATLON RELEVOS MIXTOS VALLADOLID" dataDxfId="22"/>
    <tableColumn id="6" xr3:uid="{35400239-4209-443B-856E-4EA48C407F11}" name="TRIATLON RELEVOS MIXTOS CORUÑA" dataDxfId="21"/>
    <tableColumn id="10" xr3:uid="{A213A02E-9C95-4CA9-B790-851A50325D9B}" name="TRIATLON CRE AGUILAS" dataDxfId="20"/>
    <tableColumn id="9" xr3:uid="{88E49947-32E4-423B-9427-C9209D173B97}" name="TRIATLON POR RELEVOS AGUILAS" dataDxfId="19"/>
    <tableColumn id="7" xr3:uid="{8893268D-223A-4DEA-A208-54EB5EABC283}" name="MENOR" dataDxfId="18">
      <calculatedColumnFormula>+MIN(Tabla162[[#This Row],[DUATLON CRE ALCOBENDAS]:[TRIATLON POR RELEVOS AGUILAS]])</calculatedColumnFormula>
    </tableColumn>
    <tableColumn id="8" xr3:uid="{188FC1F5-7A16-411F-BCF6-B49AC34EADCD}" name="Total" dataDxfId="17">
      <calculatedColumnFormula>SUM(Tabla162[[#This Row],[DUATLON CRE ALCOBENDAS]:[TRIATLON POR RELEVOS AGUILAS]])</calculatedColumnFormula>
    </tableColumn>
    <tableColumn id="11" xr3:uid="{97F37FAF-93AC-4371-ABAE-EA3C56E1AE58}" name="PUNTOS NETOS" dataDxfId="16">
      <calculatedColumnFormula>+Tabla162[[#This Row],[Total]]-Tabla162[[#This Row],[MENOR]]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015303-D8EF-4BA5-884C-13660D95428E}" name="Tabla1693" displayName="Tabla1693" ref="B6:L21" totalsRowShown="0" headerRowDxfId="15" dataDxfId="13" headerRowBorderDxfId="14" tableBorderDxfId="12" totalsRowBorderDxfId="11">
  <autoFilter ref="B6:L21" xr:uid="{0CC7C4C5-FB41-4738-BCA3-B4C815842339}"/>
  <sortState xmlns:xlrd2="http://schemas.microsoft.com/office/spreadsheetml/2017/richdata2" ref="B7:L21">
    <sortCondition descending="1" ref="L6:L21"/>
  </sortState>
  <tableColumns count="11">
    <tableColumn id="1" xr3:uid="{089DB951-753B-4F45-973F-D5137D3BD34F}" name="Pos" dataDxfId="10"/>
    <tableColumn id="2" xr3:uid="{FD892EC7-05F0-4E2D-9844-D27E5381C55A}" name="Segunda División Femenina" dataDxfId="9"/>
    <tableColumn id="3" xr3:uid="{F8309DD8-0B7D-4EDC-8513-02FBF96B41FF}" name="DUATLON CRE ALCOBENDAS" dataDxfId="8"/>
    <tableColumn id="4" xr3:uid="{0FFEBB4C-5762-49FB-8764-EC3EBC6C5964}" name="DUATLON RELEVOS ALCOBENDAS" dataDxfId="7"/>
    <tableColumn id="5" xr3:uid="{F14AEF8F-5AC1-42A9-9457-91C80CCE0B90}" name="DUATLON RELEVOS MIXTOS VALLADOLID" dataDxfId="6"/>
    <tableColumn id="6" xr3:uid="{D44A7552-CF72-4F89-A666-D83EF7286F21}" name="TRIATLON RELEVOS MIXTOS CORUÑA" dataDxfId="5"/>
    <tableColumn id="7" xr3:uid="{8824C920-024C-4E70-98F2-E7B52333F25D}" name="TRIATLON CRE AGUILAS" dataDxfId="4"/>
    <tableColumn id="10" xr3:uid="{6F5A75DB-9688-4771-93D7-468FDBB9EDBA}" name="TRIATLON POR RELEVOS AGUILAS" dataDxfId="3"/>
    <tableColumn id="9" xr3:uid="{809A53CB-5913-4F2B-ABBC-EA5D7EA92A00}" name="MENOR" dataDxfId="2">
      <calculatedColumnFormula>+MIN(Tabla1693[[#This Row],[DUATLON CRE ALCOBENDAS]:[TRIATLON POR RELEVOS AGUILAS]])</calculatedColumnFormula>
    </tableColumn>
    <tableColumn id="8" xr3:uid="{0C103D7F-F646-43C2-B00F-1299137A3C6E}" name="Total" dataDxfId="1">
      <calculatedColumnFormula>SUM(Tabla1693[[#This Row],[DUATLON CRE ALCOBENDAS]:[TRIATLON POR RELEVOS AGUILAS]])</calculatedColumnFormula>
    </tableColumn>
    <tableColumn id="11" xr3:uid="{BB9C1A0B-5145-4E72-B185-F7DE910BD145}" name="PUNTOS NETOS" dataDxfId="0">
      <calculatedColumnFormula>+Tabla1693[[#This Row],[Total]]-Tabla1693[[#This Row],[MENOR]]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08FA-2C05-44F0-9BEE-5939EC0103CB}">
  <dimension ref="B1:L21"/>
  <sheetViews>
    <sheetView showGridLines="0" tabSelected="1" zoomScale="90" zoomScaleNormal="90" workbookViewId="0">
      <selection activeCell="J18" sqref="J18"/>
    </sheetView>
  </sheetViews>
  <sheetFormatPr baseColWidth="10" defaultColWidth="10.88671875" defaultRowHeight="14.4" x14ac:dyDescent="0.3"/>
  <cols>
    <col min="1" max="1" width="4.77734375" style="1" customWidth="1"/>
    <col min="2" max="2" width="10.88671875" style="2"/>
    <col min="3" max="3" width="43.88671875" style="1" customWidth="1"/>
    <col min="4" max="4" width="18.33203125" style="2" bestFit="1" customWidth="1"/>
    <col min="5" max="5" width="17.88671875" style="2" bestFit="1" customWidth="1"/>
    <col min="6" max="6" width="14.44140625" style="2" bestFit="1" customWidth="1"/>
    <col min="7" max="9" width="14.77734375" style="2" bestFit="1" customWidth="1"/>
    <col min="10" max="10" width="14.77734375" style="2" customWidth="1"/>
    <col min="11" max="12" width="10.88671875" style="2"/>
    <col min="13" max="16384" width="10.88671875" style="1"/>
  </cols>
  <sheetData>
    <row r="1" spans="2:12" x14ac:dyDescent="0.3">
      <c r="B1" s="7"/>
      <c r="C1" s="6"/>
      <c r="D1" s="7"/>
      <c r="E1" s="7"/>
      <c r="F1" s="7"/>
      <c r="G1" s="7"/>
      <c r="H1" s="7"/>
      <c r="I1" s="7"/>
      <c r="J1" s="7"/>
      <c r="K1" s="7"/>
      <c r="L1" s="7"/>
    </row>
    <row r="2" spans="2:12" x14ac:dyDescent="0.3">
      <c r="B2" s="7"/>
      <c r="C2" s="6"/>
      <c r="D2" s="7"/>
      <c r="E2" s="7"/>
      <c r="F2" s="7"/>
      <c r="G2" s="7"/>
      <c r="H2" s="7"/>
      <c r="I2" s="7"/>
      <c r="J2" s="7"/>
      <c r="K2" s="7"/>
      <c r="L2" s="7"/>
    </row>
    <row r="3" spans="2:12" ht="18" x14ac:dyDescent="0.35">
      <c r="B3" s="7"/>
      <c r="C3" s="6"/>
      <c r="D3" s="40" t="s">
        <v>3</v>
      </c>
      <c r="E3" s="40"/>
      <c r="F3" s="8"/>
      <c r="G3" s="8"/>
      <c r="H3" s="8"/>
      <c r="I3" s="8"/>
      <c r="J3" s="8"/>
      <c r="K3" s="8"/>
      <c r="L3" s="8"/>
    </row>
    <row r="4" spans="2:12" x14ac:dyDescent="0.3">
      <c r="B4" s="7"/>
      <c r="C4" s="6"/>
      <c r="D4" s="7"/>
      <c r="E4" s="7"/>
      <c r="F4" s="7"/>
      <c r="G4" s="7"/>
      <c r="H4" s="7"/>
      <c r="I4" s="7"/>
      <c r="J4" s="7"/>
      <c r="K4" s="7"/>
      <c r="L4" s="7"/>
    </row>
    <row r="5" spans="2:12" ht="23.4" x14ac:dyDescent="0.45">
      <c r="B5" s="7"/>
      <c r="C5" s="41" t="s">
        <v>35</v>
      </c>
      <c r="D5" s="41"/>
      <c r="E5" s="41"/>
      <c r="F5" s="41"/>
      <c r="G5" s="41"/>
      <c r="H5" s="41"/>
      <c r="I5" s="41"/>
      <c r="J5" s="41"/>
      <c r="K5" s="41"/>
      <c r="L5" s="28"/>
    </row>
    <row r="6" spans="2:12" s="3" customFormat="1" ht="52.8" x14ac:dyDescent="0.3">
      <c r="B6" s="16" t="s">
        <v>2</v>
      </c>
      <c r="C6" s="17" t="s">
        <v>0</v>
      </c>
      <c r="D6" s="11" t="s">
        <v>28</v>
      </c>
      <c r="E6" s="11" t="s">
        <v>29</v>
      </c>
      <c r="F6" s="11" t="s">
        <v>36</v>
      </c>
      <c r="G6" s="22" t="s">
        <v>37</v>
      </c>
      <c r="H6" s="11" t="s">
        <v>38</v>
      </c>
      <c r="I6" s="14" t="s">
        <v>39</v>
      </c>
      <c r="J6" s="26" t="s">
        <v>43</v>
      </c>
      <c r="K6" s="18" t="s">
        <v>1</v>
      </c>
      <c r="L6" s="32" t="s">
        <v>44</v>
      </c>
    </row>
    <row r="7" spans="2:12" x14ac:dyDescent="0.3">
      <c r="B7" s="23">
        <v>1</v>
      </c>
      <c r="C7" s="24" t="s">
        <v>10</v>
      </c>
      <c r="D7" s="10">
        <v>60</v>
      </c>
      <c r="E7" s="10">
        <v>27</v>
      </c>
      <c r="F7" s="10">
        <v>36</v>
      </c>
      <c r="G7" s="10">
        <v>45</v>
      </c>
      <c r="H7" s="10">
        <v>60</v>
      </c>
      <c r="I7" s="10">
        <v>30</v>
      </c>
      <c r="J7" s="27">
        <f>+MIN(Tabla162[[#This Row],[DUATLON CRE ALCOBENDAS]:[TRIATLON POR RELEVOS AGUILAS]])</f>
        <v>27</v>
      </c>
      <c r="K7" s="12">
        <f>SUM(Tabla162[[#This Row],[DUATLON CRE ALCOBENDAS]:[TRIATLON POR RELEVOS AGUILAS]])</f>
        <v>258</v>
      </c>
      <c r="L7" s="30">
        <f>+Tabla162[[#This Row],[Total]]-Tabla162[[#This Row],[MENOR]]</f>
        <v>231</v>
      </c>
    </row>
    <row r="8" spans="2:12" x14ac:dyDescent="0.3">
      <c r="B8" s="25">
        <v>2</v>
      </c>
      <c r="C8" s="24" t="s">
        <v>22</v>
      </c>
      <c r="D8" s="5">
        <v>40</v>
      </c>
      <c r="E8" s="5">
        <v>45</v>
      </c>
      <c r="F8" s="5">
        <v>42</v>
      </c>
      <c r="G8" s="5">
        <v>21</v>
      </c>
      <c r="H8" s="5">
        <v>48</v>
      </c>
      <c r="I8" s="5">
        <v>45</v>
      </c>
      <c r="J8" s="27">
        <f>+MIN(Tabla162[[#This Row],[DUATLON CRE ALCOBENDAS]:[TRIATLON POR RELEVOS AGUILAS]])</f>
        <v>21</v>
      </c>
      <c r="K8" s="12">
        <f>SUM(Tabla162[[#This Row],[DUATLON CRE ALCOBENDAS]:[TRIATLON POR RELEVOS AGUILAS]])</f>
        <v>241</v>
      </c>
      <c r="L8" s="29">
        <f>+Tabla162[[#This Row],[Total]]-Tabla162[[#This Row],[MENOR]]</f>
        <v>220</v>
      </c>
    </row>
    <row r="9" spans="2:12" x14ac:dyDescent="0.3">
      <c r="B9" s="23">
        <v>3</v>
      </c>
      <c r="C9" s="24" t="s">
        <v>17</v>
      </c>
      <c r="D9" s="5">
        <v>32</v>
      </c>
      <c r="E9" s="5">
        <v>42</v>
      </c>
      <c r="F9" s="5">
        <v>15</v>
      </c>
      <c r="G9" s="5">
        <v>39</v>
      </c>
      <c r="H9" s="5">
        <v>56</v>
      </c>
      <c r="I9" s="5">
        <v>39</v>
      </c>
      <c r="J9" s="27">
        <f>+MIN(Tabla162[[#This Row],[DUATLON CRE ALCOBENDAS]:[TRIATLON POR RELEVOS AGUILAS]])</f>
        <v>15</v>
      </c>
      <c r="K9" s="12">
        <f>SUM(Tabla162[[#This Row],[DUATLON CRE ALCOBENDAS]:[TRIATLON POR RELEVOS AGUILAS]])</f>
        <v>223</v>
      </c>
      <c r="L9" s="29">
        <f>+Tabla162[[#This Row],[Total]]-Tabla162[[#This Row],[MENOR]]</f>
        <v>208</v>
      </c>
    </row>
    <row r="10" spans="2:12" x14ac:dyDescent="0.3">
      <c r="B10" s="9">
        <v>4</v>
      </c>
      <c r="C10" s="13" t="s">
        <v>8</v>
      </c>
      <c r="D10" s="10">
        <v>48</v>
      </c>
      <c r="E10" s="5">
        <v>15</v>
      </c>
      <c r="F10" s="10">
        <v>45</v>
      </c>
      <c r="G10" s="10">
        <v>30</v>
      </c>
      <c r="H10" s="10">
        <v>40</v>
      </c>
      <c r="I10" s="10">
        <v>42</v>
      </c>
      <c r="J10" s="27">
        <f>+MIN(Tabla162[[#This Row],[DUATLON CRE ALCOBENDAS]:[TRIATLON POR RELEVOS AGUILAS]])</f>
        <v>15</v>
      </c>
      <c r="K10" s="12">
        <f>SUM(Tabla162[[#This Row],[DUATLON CRE ALCOBENDAS]:[TRIATLON POR RELEVOS AGUILAS]])</f>
        <v>220</v>
      </c>
      <c r="L10" s="29">
        <f>+Tabla162[[#This Row],[Total]]-Tabla162[[#This Row],[MENOR]]</f>
        <v>205</v>
      </c>
    </row>
    <row r="11" spans="2:12" x14ac:dyDescent="0.3">
      <c r="B11" s="4">
        <v>5</v>
      </c>
      <c r="C11" s="13" t="s">
        <v>16</v>
      </c>
      <c r="D11" s="5">
        <v>36</v>
      </c>
      <c r="E11" s="5">
        <v>33</v>
      </c>
      <c r="F11" s="5">
        <v>39</v>
      </c>
      <c r="G11" s="5">
        <v>27</v>
      </c>
      <c r="H11" s="5">
        <v>52</v>
      </c>
      <c r="I11" s="5">
        <v>33</v>
      </c>
      <c r="J11" s="27">
        <f>+MIN(Tabla162[[#This Row],[DUATLON CRE ALCOBENDAS]:[TRIATLON POR RELEVOS AGUILAS]])</f>
        <v>27</v>
      </c>
      <c r="K11" s="12">
        <f>SUM(Tabla162[[#This Row],[DUATLON CRE ALCOBENDAS]:[TRIATLON POR RELEVOS AGUILAS]])</f>
        <v>220</v>
      </c>
      <c r="L11" s="29">
        <f>+Tabla162[[#This Row],[Total]]-Tabla162[[#This Row],[MENOR]]</f>
        <v>193</v>
      </c>
    </row>
    <row r="12" spans="2:12" x14ac:dyDescent="0.3">
      <c r="B12" s="9">
        <v>6</v>
      </c>
      <c r="C12" s="13" t="s">
        <v>27</v>
      </c>
      <c r="D12" s="5">
        <v>56</v>
      </c>
      <c r="E12" s="5">
        <v>39</v>
      </c>
      <c r="F12" s="5">
        <v>27</v>
      </c>
      <c r="G12" s="5">
        <v>42</v>
      </c>
      <c r="H12" s="5">
        <v>28</v>
      </c>
      <c r="I12" s="5">
        <v>24</v>
      </c>
      <c r="J12" s="27">
        <f>+MIN(Tabla162[[#This Row],[DUATLON CRE ALCOBENDAS]:[TRIATLON POR RELEVOS AGUILAS]])</f>
        <v>24</v>
      </c>
      <c r="K12" s="12">
        <f>SUM(Tabla162[[#This Row],[DUATLON CRE ALCOBENDAS]:[TRIATLON POR RELEVOS AGUILAS]])</f>
        <v>216</v>
      </c>
      <c r="L12" s="29">
        <f>+Tabla162[[#This Row],[Total]]-Tabla162[[#This Row],[MENOR]]</f>
        <v>192</v>
      </c>
    </row>
    <row r="13" spans="2:12" x14ac:dyDescent="0.3">
      <c r="B13" s="9">
        <v>7</v>
      </c>
      <c r="C13" s="13" t="s">
        <v>19</v>
      </c>
      <c r="D13" s="10">
        <v>52</v>
      </c>
      <c r="E13" s="5">
        <v>21</v>
      </c>
      <c r="F13" s="10">
        <v>24</v>
      </c>
      <c r="G13" s="10">
        <v>24</v>
      </c>
      <c r="H13" s="10">
        <v>44</v>
      </c>
      <c r="I13" s="10">
        <v>27</v>
      </c>
      <c r="J13" s="27">
        <f>+MIN(Tabla162[[#This Row],[DUATLON CRE ALCOBENDAS]:[TRIATLON POR RELEVOS AGUILAS]])</f>
        <v>21</v>
      </c>
      <c r="K13" s="12">
        <f>SUM(Tabla162[[#This Row],[DUATLON CRE ALCOBENDAS]:[TRIATLON POR RELEVOS AGUILAS]])</f>
        <v>192</v>
      </c>
      <c r="L13" s="29">
        <f>+Tabla162[[#This Row],[Total]]-Tabla162[[#This Row],[MENOR]]</f>
        <v>171</v>
      </c>
    </row>
    <row r="14" spans="2:12" x14ac:dyDescent="0.3">
      <c r="B14" s="4">
        <v>8</v>
      </c>
      <c r="C14" s="13" t="s">
        <v>9</v>
      </c>
      <c r="D14" s="5">
        <v>44</v>
      </c>
      <c r="E14" s="5">
        <v>30</v>
      </c>
      <c r="F14" s="5">
        <v>33</v>
      </c>
      <c r="G14" s="5">
        <v>18</v>
      </c>
      <c r="H14" s="5">
        <v>36</v>
      </c>
      <c r="I14" s="5">
        <v>18</v>
      </c>
      <c r="J14" s="27">
        <f>+MIN(Tabla162[[#This Row],[DUATLON CRE ALCOBENDAS]:[TRIATLON POR RELEVOS AGUILAS]])</f>
        <v>18</v>
      </c>
      <c r="K14" s="12">
        <f>SUM(Tabla162[[#This Row],[DUATLON CRE ALCOBENDAS]:[TRIATLON POR RELEVOS AGUILAS]])</f>
        <v>179</v>
      </c>
      <c r="L14" s="29">
        <f>+Tabla162[[#This Row],[Total]]-Tabla162[[#This Row],[MENOR]]</f>
        <v>161</v>
      </c>
    </row>
    <row r="15" spans="2:12" x14ac:dyDescent="0.3">
      <c r="B15" s="9">
        <v>9</v>
      </c>
      <c r="C15" s="13" t="s">
        <v>31</v>
      </c>
      <c r="D15" s="5">
        <v>20</v>
      </c>
      <c r="E15" s="5">
        <v>36</v>
      </c>
      <c r="F15" s="5">
        <v>21</v>
      </c>
      <c r="G15" s="5">
        <v>36</v>
      </c>
      <c r="H15" s="5">
        <v>20</v>
      </c>
      <c r="I15" s="5">
        <v>12</v>
      </c>
      <c r="J15" s="27">
        <f>+MIN(Tabla162[[#This Row],[DUATLON CRE ALCOBENDAS]:[TRIATLON POR RELEVOS AGUILAS]])</f>
        <v>12</v>
      </c>
      <c r="K15" s="12">
        <f>SUM(Tabla162[[#This Row],[DUATLON CRE ALCOBENDAS]:[TRIATLON POR RELEVOS AGUILAS]])</f>
        <v>145</v>
      </c>
      <c r="L15" s="29">
        <f>+Tabla162[[#This Row],[Total]]-Tabla162[[#This Row],[MENOR]]</f>
        <v>133</v>
      </c>
    </row>
    <row r="16" spans="2:12" x14ac:dyDescent="0.3">
      <c r="B16" s="9">
        <v>10</v>
      </c>
      <c r="C16" s="13" t="s">
        <v>42</v>
      </c>
      <c r="D16" s="10">
        <v>12</v>
      </c>
      <c r="E16" s="5">
        <v>12</v>
      </c>
      <c r="F16" s="10">
        <v>30</v>
      </c>
      <c r="G16" s="10">
        <v>33</v>
      </c>
      <c r="H16" s="10">
        <v>16</v>
      </c>
      <c r="I16" s="10">
        <v>36</v>
      </c>
      <c r="J16" s="27">
        <f>+MIN(Tabla162[[#This Row],[DUATLON CRE ALCOBENDAS]:[TRIATLON POR RELEVOS AGUILAS]])</f>
        <v>12</v>
      </c>
      <c r="K16" s="12">
        <f>SUM(Tabla162[[#This Row],[DUATLON CRE ALCOBENDAS]:[TRIATLON POR RELEVOS AGUILAS]])</f>
        <v>139</v>
      </c>
      <c r="L16" s="29">
        <f>+Tabla162[[#This Row],[Total]]-Tabla162[[#This Row],[MENOR]]</f>
        <v>127</v>
      </c>
    </row>
    <row r="17" spans="2:12" x14ac:dyDescent="0.3">
      <c r="B17" s="4">
        <v>11</v>
      </c>
      <c r="C17" s="15" t="s">
        <v>6</v>
      </c>
      <c r="D17" s="5">
        <v>24</v>
      </c>
      <c r="E17" s="5">
        <v>24</v>
      </c>
      <c r="F17" s="5">
        <v>18</v>
      </c>
      <c r="G17" s="5">
        <v>15</v>
      </c>
      <c r="H17" s="5">
        <v>24</v>
      </c>
      <c r="I17" s="5">
        <v>21</v>
      </c>
      <c r="J17" s="27">
        <f>+MIN(Tabla162[[#This Row],[DUATLON CRE ALCOBENDAS]:[TRIATLON POR RELEVOS AGUILAS]])</f>
        <v>15</v>
      </c>
      <c r="K17" s="12">
        <f>SUM(Tabla162[[#This Row],[DUATLON CRE ALCOBENDAS]:[TRIATLON POR RELEVOS AGUILAS]])</f>
        <v>126</v>
      </c>
      <c r="L17" s="29">
        <f>+Tabla162[[#This Row],[Total]]-Tabla162[[#This Row],[MENOR]]</f>
        <v>111</v>
      </c>
    </row>
    <row r="18" spans="2:12" x14ac:dyDescent="0.3">
      <c r="B18" s="33">
        <v>12</v>
      </c>
      <c r="C18" s="34" t="s">
        <v>24</v>
      </c>
      <c r="D18" s="5">
        <v>28</v>
      </c>
      <c r="E18" s="5">
        <v>18</v>
      </c>
      <c r="F18" s="5">
        <v>0</v>
      </c>
      <c r="G18" s="5">
        <v>0</v>
      </c>
      <c r="H18" s="5">
        <v>32</v>
      </c>
      <c r="I18" s="5">
        <v>15</v>
      </c>
      <c r="J18" s="27">
        <f>+MIN(Tabla162[[#This Row],[DUATLON CRE ALCOBENDAS]:[TRIATLON POR RELEVOS AGUILAS]])</f>
        <v>0</v>
      </c>
      <c r="K18" s="12">
        <f>SUM(Tabla162[[#This Row],[DUATLON CRE ALCOBENDAS]:[TRIATLON POR RELEVOS AGUILAS]])</f>
        <v>93</v>
      </c>
      <c r="L18" s="29">
        <f>+Tabla162[[#This Row],[Total]]-Tabla162[[#This Row],[MENOR]]</f>
        <v>93</v>
      </c>
    </row>
    <row r="19" spans="2:12" x14ac:dyDescent="0.3">
      <c r="B19" s="33">
        <v>13</v>
      </c>
      <c r="C19" s="34" t="s">
        <v>12</v>
      </c>
      <c r="D19" s="10">
        <v>16</v>
      </c>
      <c r="E19" s="5">
        <v>9</v>
      </c>
      <c r="F19" s="10">
        <v>9</v>
      </c>
      <c r="G19" s="10">
        <v>12</v>
      </c>
      <c r="H19" s="10">
        <v>12</v>
      </c>
      <c r="I19" s="10">
        <v>9</v>
      </c>
      <c r="J19" s="27">
        <f>+MIN(Tabla162[[#This Row],[DUATLON CRE ALCOBENDAS]:[TRIATLON POR RELEVOS AGUILAS]])</f>
        <v>9</v>
      </c>
      <c r="K19" s="12">
        <f>SUM(Tabla162[[#This Row],[DUATLON CRE ALCOBENDAS]:[TRIATLON POR RELEVOS AGUILAS]])</f>
        <v>67</v>
      </c>
      <c r="L19" s="29">
        <f>+Tabla162[[#This Row],[Total]]-Tabla162[[#This Row],[MENOR]]</f>
        <v>58</v>
      </c>
    </row>
    <row r="20" spans="2:12" x14ac:dyDescent="0.3">
      <c r="B20" s="35">
        <v>14</v>
      </c>
      <c r="C20" s="34" t="s">
        <v>15</v>
      </c>
      <c r="D20" s="5">
        <v>8</v>
      </c>
      <c r="E20" s="5">
        <v>6</v>
      </c>
      <c r="F20" s="5">
        <v>6</v>
      </c>
      <c r="G20" s="5">
        <v>6</v>
      </c>
      <c r="H20" s="5">
        <v>8</v>
      </c>
      <c r="I20" s="5">
        <v>6</v>
      </c>
      <c r="J20" s="27">
        <f>+MIN(Tabla162[[#This Row],[DUATLON CRE ALCOBENDAS]:[TRIATLON POR RELEVOS AGUILAS]])</f>
        <v>6</v>
      </c>
      <c r="K20" s="12">
        <f>SUM(Tabla162[[#This Row],[DUATLON CRE ALCOBENDAS]:[TRIATLON POR RELEVOS AGUILAS]])</f>
        <v>40</v>
      </c>
      <c r="L20" s="29">
        <f>+Tabla162[[#This Row],[Total]]-Tabla162[[#This Row],[MENOR]]</f>
        <v>34</v>
      </c>
    </row>
    <row r="21" spans="2:12" x14ac:dyDescent="0.3">
      <c r="B21" s="33">
        <v>15</v>
      </c>
      <c r="C21" s="34" t="s">
        <v>7</v>
      </c>
      <c r="D21" s="5">
        <v>4</v>
      </c>
      <c r="E21" s="5">
        <v>0</v>
      </c>
      <c r="F21" s="5">
        <v>12</v>
      </c>
      <c r="G21" s="5">
        <v>9</v>
      </c>
      <c r="H21" s="5">
        <v>4</v>
      </c>
      <c r="I21" s="5">
        <v>3</v>
      </c>
      <c r="J21" s="27">
        <f>+MIN(Tabla162[[#This Row],[DUATLON CRE ALCOBENDAS]:[TRIATLON POR RELEVOS AGUILAS]])</f>
        <v>0</v>
      </c>
      <c r="K21" s="12">
        <f>SUM(Tabla162[[#This Row],[DUATLON CRE ALCOBENDAS]:[TRIATLON POR RELEVOS AGUILAS]])</f>
        <v>32</v>
      </c>
      <c r="L21" s="31">
        <f>+Tabla162[[#This Row],[Total]]-Tabla162[[#This Row],[MENOR]]</f>
        <v>32</v>
      </c>
    </row>
  </sheetData>
  <mergeCells count="2">
    <mergeCell ref="D3:E3"/>
    <mergeCell ref="C5:K5"/>
  </mergeCells>
  <pageMargins left="0.7" right="0.7" top="0.75" bottom="0.75" header="0.3" footer="0.3"/>
  <pageSetup paperSize="9" orientation="portrait" horizontalDpi="4294967293" verticalDpi="4294967293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785F2-4550-4061-B4EB-A4FDA76732D3}">
  <dimension ref="B1:L21"/>
  <sheetViews>
    <sheetView showGridLines="0" zoomScale="90" zoomScaleNormal="90" workbookViewId="0">
      <selection activeCell="C11" sqref="C11"/>
    </sheetView>
  </sheetViews>
  <sheetFormatPr baseColWidth="10" defaultColWidth="10.88671875" defaultRowHeight="14.4" x14ac:dyDescent="0.3"/>
  <cols>
    <col min="1" max="1" width="4.77734375" style="1" customWidth="1"/>
    <col min="2" max="2" width="10.88671875" style="2"/>
    <col min="3" max="3" width="43.88671875" style="1" customWidth="1"/>
    <col min="4" max="4" width="18.33203125" style="2" customWidth="1"/>
    <col min="5" max="5" width="17.88671875" style="2" bestFit="1" customWidth="1"/>
    <col min="6" max="6" width="14.44140625" style="2" bestFit="1" customWidth="1"/>
    <col min="7" max="9" width="14.77734375" style="2" bestFit="1" customWidth="1"/>
    <col min="10" max="10" width="14.77734375" style="2" customWidth="1"/>
    <col min="11" max="12" width="10.88671875" style="2"/>
    <col min="13" max="16384" width="10.88671875" style="1"/>
  </cols>
  <sheetData>
    <row r="1" spans="2:12" x14ac:dyDescent="0.3">
      <c r="B1" s="7"/>
      <c r="C1" s="6"/>
      <c r="D1" s="7"/>
      <c r="E1" s="7"/>
      <c r="F1" s="7"/>
      <c r="G1" s="7"/>
      <c r="H1" s="7"/>
      <c r="I1" s="7"/>
      <c r="J1" s="7"/>
      <c r="K1" s="7"/>
      <c r="L1" s="7"/>
    </row>
    <row r="2" spans="2:12" x14ac:dyDescent="0.3">
      <c r="B2" s="7"/>
      <c r="C2" s="6"/>
      <c r="D2" s="7"/>
      <c r="E2" s="7"/>
      <c r="F2" s="7"/>
      <c r="G2" s="7"/>
      <c r="H2" s="7"/>
      <c r="I2" s="7"/>
      <c r="J2" s="7"/>
      <c r="K2" s="7"/>
      <c r="L2" s="7"/>
    </row>
    <row r="3" spans="2:12" ht="18" x14ac:dyDescent="0.35">
      <c r="B3" s="7"/>
      <c r="C3" s="6"/>
      <c r="D3" s="40" t="s">
        <v>4</v>
      </c>
      <c r="E3" s="40"/>
      <c r="F3" s="8"/>
      <c r="G3" s="8"/>
      <c r="H3" s="8"/>
      <c r="I3" s="8"/>
      <c r="J3" s="8"/>
      <c r="K3" s="8"/>
      <c r="L3" s="8"/>
    </row>
    <row r="4" spans="2:12" x14ac:dyDescent="0.3">
      <c r="B4" s="7"/>
      <c r="C4" s="6"/>
      <c r="D4" s="7"/>
      <c r="E4" s="7"/>
      <c r="F4" s="7"/>
      <c r="G4" s="7"/>
      <c r="H4" s="7"/>
      <c r="I4" s="7"/>
      <c r="J4" s="7"/>
      <c r="K4" s="7"/>
      <c r="L4" s="7"/>
    </row>
    <row r="5" spans="2:12" ht="23.4" x14ac:dyDescent="0.45">
      <c r="B5" s="7"/>
      <c r="C5" s="41" t="s">
        <v>35</v>
      </c>
      <c r="D5" s="41"/>
      <c r="E5" s="41"/>
      <c r="F5" s="41"/>
      <c r="G5" s="41"/>
      <c r="H5" s="41"/>
      <c r="I5" s="41"/>
      <c r="J5" s="41"/>
      <c r="K5" s="41"/>
      <c r="L5" s="28"/>
    </row>
    <row r="6" spans="2:12" s="3" customFormat="1" ht="52.8" x14ac:dyDescent="0.3">
      <c r="B6" s="16" t="s">
        <v>2</v>
      </c>
      <c r="C6" s="21" t="s">
        <v>5</v>
      </c>
      <c r="D6" s="11" t="s">
        <v>28</v>
      </c>
      <c r="E6" s="11" t="s">
        <v>29</v>
      </c>
      <c r="F6" s="11" t="s">
        <v>36</v>
      </c>
      <c r="G6" s="22" t="s">
        <v>37</v>
      </c>
      <c r="H6" s="11" t="s">
        <v>38</v>
      </c>
      <c r="I6" s="14" t="s">
        <v>39</v>
      </c>
      <c r="J6" s="26" t="s">
        <v>43</v>
      </c>
      <c r="K6" s="18" t="s">
        <v>1</v>
      </c>
      <c r="L6" s="32" t="s">
        <v>44</v>
      </c>
    </row>
    <row r="7" spans="2:12" x14ac:dyDescent="0.3">
      <c r="B7" s="36">
        <v>1</v>
      </c>
      <c r="C7" s="24" t="s">
        <v>14</v>
      </c>
      <c r="D7" s="9">
        <v>56</v>
      </c>
      <c r="E7" s="10">
        <v>42</v>
      </c>
      <c r="F7" s="10">
        <v>39</v>
      </c>
      <c r="G7" s="10">
        <v>45</v>
      </c>
      <c r="H7" s="10">
        <v>60</v>
      </c>
      <c r="I7" s="10">
        <v>45</v>
      </c>
      <c r="J7" s="27">
        <f>+MIN(Tabla1693[[#This Row],[DUATLON CRE ALCOBENDAS]:[TRIATLON POR RELEVOS AGUILAS]])</f>
        <v>39</v>
      </c>
      <c r="K7" s="12">
        <f>SUM(Tabla1693[[#This Row],[DUATLON CRE ALCOBENDAS]:[TRIATLON POR RELEVOS AGUILAS]])</f>
        <v>287</v>
      </c>
      <c r="L7" s="30">
        <f>+Tabla1693[[#This Row],[Total]]-Tabla1693[[#This Row],[MENOR]]</f>
        <v>248</v>
      </c>
    </row>
    <row r="8" spans="2:12" x14ac:dyDescent="0.3">
      <c r="B8" s="37">
        <v>2</v>
      </c>
      <c r="C8" s="24" t="s">
        <v>23</v>
      </c>
      <c r="D8" s="4">
        <v>60</v>
      </c>
      <c r="E8" s="5">
        <v>45</v>
      </c>
      <c r="F8" s="5">
        <v>30</v>
      </c>
      <c r="G8" s="5">
        <v>39</v>
      </c>
      <c r="H8" s="5">
        <v>52</v>
      </c>
      <c r="I8" s="5">
        <v>39</v>
      </c>
      <c r="J8" s="27">
        <f>+MIN(Tabla1693[[#This Row],[DUATLON CRE ALCOBENDAS]:[TRIATLON POR RELEVOS AGUILAS]])</f>
        <v>30</v>
      </c>
      <c r="K8" s="12">
        <f>SUM(Tabla1693[[#This Row],[DUATLON CRE ALCOBENDAS]:[TRIATLON POR RELEVOS AGUILAS]])</f>
        <v>265</v>
      </c>
      <c r="L8" s="29">
        <f>+Tabla1693[[#This Row],[Total]]-Tabla1693[[#This Row],[MENOR]]</f>
        <v>235</v>
      </c>
    </row>
    <row r="9" spans="2:12" x14ac:dyDescent="0.3">
      <c r="B9" s="36">
        <v>3</v>
      </c>
      <c r="C9" s="24" t="s">
        <v>18</v>
      </c>
      <c r="D9" s="4">
        <v>48</v>
      </c>
      <c r="E9" s="5">
        <v>30</v>
      </c>
      <c r="F9" s="5">
        <v>45</v>
      </c>
      <c r="G9" s="5">
        <v>42</v>
      </c>
      <c r="H9" s="5">
        <v>56</v>
      </c>
      <c r="I9" s="5">
        <v>42</v>
      </c>
      <c r="J9" s="27">
        <f>+MIN(Tabla1693[[#This Row],[DUATLON CRE ALCOBENDAS]:[TRIATLON POR RELEVOS AGUILAS]])</f>
        <v>30</v>
      </c>
      <c r="K9" s="12">
        <f>SUM(Tabla1693[[#This Row],[DUATLON CRE ALCOBENDAS]:[TRIATLON POR RELEVOS AGUILAS]])</f>
        <v>263</v>
      </c>
      <c r="L9" s="29">
        <f>+Tabla1693[[#This Row],[Total]]-Tabla1693[[#This Row],[MENOR]]</f>
        <v>233</v>
      </c>
    </row>
    <row r="10" spans="2:12" x14ac:dyDescent="0.3">
      <c r="B10" s="36">
        <v>4</v>
      </c>
      <c r="C10" s="24" t="s">
        <v>21</v>
      </c>
      <c r="D10" s="4">
        <v>52</v>
      </c>
      <c r="E10" s="5">
        <v>33</v>
      </c>
      <c r="F10" s="10">
        <v>33</v>
      </c>
      <c r="G10" s="10">
        <v>33</v>
      </c>
      <c r="H10" s="10">
        <v>20</v>
      </c>
      <c r="I10" s="10">
        <v>36</v>
      </c>
      <c r="J10" s="27">
        <f>+MIN(Tabla1693[[#This Row],[DUATLON CRE ALCOBENDAS]:[TRIATLON POR RELEVOS AGUILAS]])</f>
        <v>20</v>
      </c>
      <c r="K10" s="12">
        <f>SUM(Tabla1693[[#This Row],[DUATLON CRE ALCOBENDAS]:[TRIATLON POR RELEVOS AGUILAS]])</f>
        <v>207</v>
      </c>
      <c r="L10" s="29">
        <f>+Tabla1693[[#This Row],[Total]]-Tabla1693[[#This Row],[MENOR]]</f>
        <v>187</v>
      </c>
    </row>
    <row r="11" spans="2:12" x14ac:dyDescent="0.3">
      <c r="B11" s="20">
        <v>5</v>
      </c>
      <c r="C11" s="13" t="s">
        <v>26</v>
      </c>
      <c r="D11" s="4">
        <v>40</v>
      </c>
      <c r="E11" s="5">
        <v>39</v>
      </c>
      <c r="F11" s="5">
        <v>27</v>
      </c>
      <c r="G11" s="5">
        <v>30</v>
      </c>
      <c r="H11" s="5">
        <v>44</v>
      </c>
      <c r="I11" s="5">
        <v>30</v>
      </c>
      <c r="J11" s="27">
        <f>+MIN(Tabla1693[[#This Row],[DUATLON CRE ALCOBENDAS]:[TRIATLON POR RELEVOS AGUILAS]])</f>
        <v>27</v>
      </c>
      <c r="K11" s="12">
        <f>SUM(Tabla1693[[#This Row],[DUATLON CRE ALCOBENDAS]:[TRIATLON POR RELEVOS AGUILAS]])</f>
        <v>210</v>
      </c>
      <c r="L11" s="29">
        <f>+Tabla1693[[#This Row],[Total]]-Tabla1693[[#This Row],[MENOR]]</f>
        <v>183</v>
      </c>
    </row>
    <row r="12" spans="2:12" x14ac:dyDescent="0.3">
      <c r="B12" s="19">
        <v>6</v>
      </c>
      <c r="C12" s="13" t="s">
        <v>32</v>
      </c>
      <c r="D12" s="4">
        <v>36</v>
      </c>
      <c r="E12" s="5">
        <v>36</v>
      </c>
      <c r="F12" s="5">
        <v>18</v>
      </c>
      <c r="G12" s="5">
        <v>0</v>
      </c>
      <c r="H12" s="5">
        <v>48</v>
      </c>
      <c r="I12" s="5">
        <v>18</v>
      </c>
      <c r="J12" s="27">
        <f>+MIN(Tabla1693[[#This Row],[DUATLON CRE ALCOBENDAS]:[TRIATLON POR RELEVOS AGUILAS]])</f>
        <v>0</v>
      </c>
      <c r="K12" s="12">
        <f>SUM(Tabla1693[[#This Row],[DUATLON CRE ALCOBENDAS]:[TRIATLON POR RELEVOS AGUILAS]])</f>
        <v>156</v>
      </c>
      <c r="L12" s="29">
        <f>+Tabla1693[[#This Row],[Total]]-Tabla1693[[#This Row],[MENOR]]</f>
        <v>156</v>
      </c>
    </row>
    <row r="13" spans="2:12" x14ac:dyDescent="0.3">
      <c r="B13" s="19">
        <v>7</v>
      </c>
      <c r="C13" s="13" t="s">
        <v>11</v>
      </c>
      <c r="D13" s="4">
        <v>28</v>
      </c>
      <c r="E13" s="5">
        <v>24</v>
      </c>
      <c r="F13" s="10">
        <v>42</v>
      </c>
      <c r="G13" s="10">
        <v>21</v>
      </c>
      <c r="H13" s="10">
        <v>32</v>
      </c>
      <c r="I13" s="10">
        <v>21</v>
      </c>
      <c r="J13" s="27">
        <f>+MIN(Tabla1693[[#This Row],[DUATLON CRE ALCOBENDAS]:[TRIATLON POR RELEVOS AGUILAS]])</f>
        <v>21</v>
      </c>
      <c r="K13" s="12">
        <f>SUM(Tabla1693[[#This Row],[DUATLON CRE ALCOBENDAS]:[TRIATLON POR RELEVOS AGUILAS]])</f>
        <v>168</v>
      </c>
      <c r="L13" s="29">
        <f>+Tabla1693[[#This Row],[Total]]-Tabla1693[[#This Row],[MENOR]]</f>
        <v>147</v>
      </c>
    </row>
    <row r="14" spans="2:12" x14ac:dyDescent="0.3">
      <c r="B14" s="20">
        <v>8</v>
      </c>
      <c r="C14" s="13" t="s">
        <v>30</v>
      </c>
      <c r="D14" s="4">
        <v>32</v>
      </c>
      <c r="E14" s="5">
        <v>27</v>
      </c>
      <c r="F14" s="5">
        <v>24</v>
      </c>
      <c r="G14" s="5">
        <v>18</v>
      </c>
      <c r="H14" s="5">
        <v>36</v>
      </c>
      <c r="I14" s="5">
        <v>27</v>
      </c>
      <c r="J14" s="27">
        <f>+MIN(Tabla1693[[#This Row],[DUATLON CRE ALCOBENDAS]:[TRIATLON POR RELEVOS AGUILAS]])</f>
        <v>18</v>
      </c>
      <c r="K14" s="12">
        <f>SUM(Tabla1693[[#This Row],[DUATLON CRE ALCOBENDAS]:[TRIATLON POR RELEVOS AGUILAS]])</f>
        <v>164</v>
      </c>
      <c r="L14" s="29">
        <f>+Tabla1693[[#This Row],[Total]]-Tabla1693[[#This Row],[MENOR]]</f>
        <v>146</v>
      </c>
    </row>
    <row r="15" spans="2:12" x14ac:dyDescent="0.3">
      <c r="B15" s="19">
        <v>9</v>
      </c>
      <c r="C15" s="13" t="s">
        <v>20</v>
      </c>
      <c r="D15" s="4">
        <v>44</v>
      </c>
      <c r="E15" s="5">
        <v>15</v>
      </c>
      <c r="F15" s="5">
        <v>36</v>
      </c>
      <c r="G15" s="5">
        <v>24</v>
      </c>
      <c r="H15" s="5">
        <v>0</v>
      </c>
      <c r="I15" s="5">
        <v>15</v>
      </c>
      <c r="J15" s="27">
        <f>+MIN(Tabla1693[[#This Row],[DUATLON CRE ALCOBENDAS]:[TRIATLON POR RELEVOS AGUILAS]])</f>
        <v>0</v>
      </c>
      <c r="K15" s="12">
        <f>SUM(Tabla1693[[#This Row],[DUATLON CRE ALCOBENDAS]:[TRIATLON POR RELEVOS AGUILAS]])</f>
        <v>134</v>
      </c>
      <c r="L15" s="29">
        <f>+Tabla1693[[#This Row],[Total]]-Tabla1693[[#This Row],[MENOR]]</f>
        <v>134</v>
      </c>
    </row>
    <row r="16" spans="2:12" x14ac:dyDescent="0.3">
      <c r="B16" s="19">
        <v>10</v>
      </c>
      <c r="C16" s="13" t="s">
        <v>34</v>
      </c>
      <c r="D16" s="4">
        <v>24</v>
      </c>
      <c r="E16" s="5">
        <v>18</v>
      </c>
      <c r="F16" s="10">
        <v>6</v>
      </c>
      <c r="G16" s="10">
        <v>15</v>
      </c>
      <c r="H16" s="10">
        <v>40</v>
      </c>
      <c r="I16" s="10">
        <v>33</v>
      </c>
      <c r="J16" s="27">
        <f>+MIN(Tabla1693[[#This Row],[DUATLON CRE ALCOBENDAS]:[TRIATLON POR RELEVOS AGUILAS]])</f>
        <v>6</v>
      </c>
      <c r="K16" s="12">
        <f>SUM(Tabla1693[[#This Row],[DUATLON CRE ALCOBENDAS]:[TRIATLON POR RELEVOS AGUILAS]])</f>
        <v>136</v>
      </c>
      <c r="L16" s="29">
        <f>+Tabla1693[[#This Row],[Total]]-Tabla1693[[#This Row],[MENOR]]</f>
        <v>130</v>
      </c>
    </row>
    <row r="17" spans="2:12" x14ac:dyDescent="0.3">
      <c r="B17" s="20">
        <v>11</v>
      </c>
      <c r="C17" s="15" t="s">
        <v>13</v>
      </c>
      <c r="D17" s="4">
        <v>20</v>
      </c>
      <c r="E17" s="5">
        <v>12</v>
      </c>
      <c r="F17" s="5">
        <v>15</v>
      </c>
      <c r="G17" s="5">
        <v>27</v>
      </c>
      <c r="H17" s="5">
        <v>24</v>
      </c>
      <c r="I17" s="5">
        <v>24</v>
      </c>
      <c r="J17" s="27">
        <f>+MIN(Tabla1693[[#This Row],[DUATLON CRE ALCOBENDAS]:[TRIATLON POR RELEVOS AGUILAS]])</f>
        <v>12</v>
      </c>
      <c r="K17" s="12">
        <f>SUM(Tabla1693[[#This Row],[DUATLON CRE ALCOBENDAS]:[TRIATLON POR RELEVOS AGUILAS]])</f>
        <v>122</v>
      </c>
      <c r="L17" s="29">
        <f>+Tabla1693[[#This Row],[Total]]-Tabla1693[[#This Row],[MENOR]]</f>
        <v>110</v>
      </c>
    </row>
    <row r="18" spans="2:12" x14ac:dyDescent="0.3">
      <c r="B18" s="38">
        <v>12</v>
      </c>
      <c r="C18" s="34" t="s">
        <v>33</v>
      </c>
      <c r="D18" s="4">
        <v>16</v>
      </c>
      <c r="E18" s="5">
        <v>21</v>
      </c>
      <c r="F18" s="5">
        <v>21</v>
      </c>
      <c r="G18" s="5">
        <v>0</v>
      </c>
      <c r="H18" s="5">
        <v>28</v>
      </c>
      <c r="I18" s="5">
        <v>12</v>
      </c>
      <c r="J18" s="27">
        <f>+MIN(Tabla1693[[#This Row],[DUATLON CRE ALCOBENDAS]:[TRIATLON POR RELEVOS AGUILAS]])</f>
        <v>0</v>
      </c>
      <c r="K18" s="12">
        <f>SUM(Tabla1693[[#This Row],[DUATLON CRE ALCOBENDAS]:[TRIATLON POR RELEVOS AGUILAS]])</f>
        <v>98</v>
      </c>
      <c r="L18" s="29">
        <f>+Tabla1693[[#This Row],[Total]]-Tabla1693[[#This Row],[MENOR]]</f>
        <v>98</v>
      </c>
    </row>
    <row r="19" spans="2:12" x14ac:dyDescent="0.3">
      <c r="B19" s="38">
        <v>14</v>
      </c>
      <c r="C19" s="34" t="s">
        <v>40</v>
      </c>
      <c r="D19" s="4">
        <v>12</v>
      </c>
      <c r="E19" s="5">
        <v>9</v>
      </c>
      <c r="F19" s="10">
        <v>3</v>
      </c>
      <c r="G19" s="10">
        <v>0</v>
      </c>
      <c r="H19" s="10">
        <v>16</v>
      </c>
      <c r="I19" s="10">
        <v>9</v>
      </c>
      <c r="J19" s="27">
        <f>+MIN(Tabla1693[[#This Row],[DUATLON CRE ALCOBENDAS]:[TRIATLON POR RELEVOS AGUILAS]])</f>
        <v>0</v>
      </c>
      <c r="K19" s="12">
        <f>SUM(Tabla1693[[#This Row],[DUATLON CRE ALCOBENDAS]:[TRIATLON POR RELEVOS AGUILAS]])</f>
        <v>49</v>
      </c>
      <c r="L19" s="29">
        <f>+Tabla1693[[#This Row],[Total]]-Tabla1693[[#This Row],[MENOR]]</f>
        <v>49</v>
      </c>
    </row>
    <row r="20" spans="2:12" x14ac:dyDescent="0.3">
      <c r="B20" s="39">
        <v>13</v>
      </c>
      <c r="C20" s="34" t="s">
        <v>25</v>
      </c>
      <c r="D20" s="4">
        <v>0</v>
      </c>
      <c r="E20" s="5">
        <v>0</v>
      </c>
      <c r="F20" s="5">
        <v>12</v>
      </c>
      <c r="G20" s="5">
        <v>36</v>
      </c>
      <c r="H20" s="5">
        <v>0</v>
      </c>
      <c r="I20" s="5">
        <v>0</v>
      </c>
      <c r="J20" s="27">
        <f>+MIN(Tabla1693[[#This Row],[DUATLON CRE ALCOBENDAS]:[TRIATLON POR RELEVOS AGUILAS]])</f>
        <v>0</v>
      </c>
      <c r="K20" s="12">
        <f>SUM(Tabla1693[[#This Row],[DUATLON CRE ALCOBENDAS]:[TRIATLON POR RELEVOS AGUILAS]])</f>
        <v>48</v>
      </c>
      <c r="L20" s="29">
        <f>+Tabla1693[[#This Row],[Total]]-Tabla1693[[#This Row],[MENOR]]</f>
        <v>48</v>
      </c>
    </row>
    <row r="21" spans="2:12" x14ac:dyDescent="0.3">
      <c r="B21" s="38">
        <v>15</v>
      </c>
      <c r="C21" s="34" t="s">
        <v>41</v>
      </c>
      <c r="D21" s="4">
        <v>8</v>
      </c>
      <c r="E21" s="5">
        <v>6</v>
      </c>
      <c r="F21" s="5">
        <v>9</v>
      </c>
      <c r="G21" s="5">
        <v>0</v>
      </c>
      <c r="H21" s="5">
        <v>12</v>
      </c>
      <c r="I21" s="5">
        <v>6</v>
      </c>
      <c r="J21" s="27">
        <f>+MIN(Tabla1693[[#This Row],[DUATLON CRE ALCOBENDAS]:[TRIATLON POR RELEVOS AGUILAS]])</f>
        <v>0</v>
      </c>
      <c r="K21" s="12">
        <f>SUM(Tabla1693[[#This Row],[DUATLON CRE ALCOBENDAS]:[TRIATLON POR RELEVOS AGUILAS]])</f>
        <v>41</v>
      </c>
      <c r="L21" s="31">
        <f>+Tabla1693[[#This Row],[Total]]-Tabla1693[[#This Row],[MENOR]]</f>
        <v>41</v>
      </c>
    </row>
  </sheetData>
  <mergeCells count="2">
    <mergeCell ref="D3:E3"/>
    <mergeCell ref="C5:K5"/>
  </mergeCells>
  <pageMargins left="0.7" right="0.7" top="0.75" bottom="0.75" header="0.3" footer="0.3"/>
  <pageSetup paperSize="9" orientation="portrait" horizontalDpi="4294967293" verticalDpi="4294967293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81E095F7090047A43708445F328D7D" ma:contentTypeVersion="2" ma:contentTypeDescription="Crear nuevo documento." ma:contentTypeScope="" ma:versionID="bce4f0f7bc31bc376678843fc3699fc4">
  <xsd:schema xmlns:xsd="http://www.w3.org/2001/XMLSchema" xmlns:xs="http://www.w3.org/2001/XMLSchema" xmlns:p="http://schemas.microsoft.com/office/2006/metadata/properties" xmlns:ns2="129e20cf-4730-4a4b-ab33-29891c4b9dd0" targetNamespace="http://schemas.microsoft.com/office/2006/metadata/properties" ma:root="true" ma:fieldsID="765e662c1ee44cf3d39cd2cce3b51cfd" ns2:_="">
    <xsd:import namespace="129e20cf-4730-4a4b-ab33-29891c4b9d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e20cf-4730-4a4b-ab33-29891c4b9d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335435-41FE-4575-A0E8-98AC97A252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33A57B-A329-45DA-A641-B799BADB818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F196DD0-8757-41C3-99C6-7F8C843B10E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1ªF 2022</vt:lpstr>
      <vt:lpstr>2ªF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Garcia</dc:creator>
  <cp:lastModifiedBy>Barbara González | FETRI</cp:lastModifiedBy>
  <cp:lastPrinted>2021-04-27T08:34:04Z</cp:lastPrinted>
  <dcterms:created xsi:type="dcterms:W3CDTF">2020-01-28T08:31:24Z</dcterms:created>
  <dcterms:modified xsi:type="dcterms:W3CDTF">2022-06-21T11:35:26Z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0x0101009CAC589F9719154083BA6B45168F0AA8</vt:lpwstr>
  </property>
</Properties>
</file>