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riatlonesp-my.sharepoint.com/personal/javier_rodriguez_triatlon_org/Documents/2024 JRT/02.PONTEVEDRA/TABLAS DE LA LIGA/"/>
    </mc:Choice>
  </mc:AlternateContent>
  <xr:revisionPtr revIDLastSave="95" documentId="13_ncr:1_{C810526E-B4F6-4473-8CE8-33EA8A1C958E}" xr6:coauthVersionLast="47" xr6:coauthVersionMax="47" xr10:uidLastSave="{044F0F65-A854-40A1-80B3-7E4B22B40EA1}"/>
  <bookViews>
    <workbookView xWindow="-108" yWindow="-108" windowWidth="23256" windowHeight="12456" activeTab="1" xr2:uid="{443BBE16-B614-4C80-9922-8BAF9F4F2127}"/>
  </bookViews>
  <sheets>
    <sheet name=" 1M 2024" sheetId="5" r:id="rId1"/>
    <sheet name="2M 2024" sheetId="7" r:id="rId2"/>
  </sheets>
  <externalReferences>
    <externalReference r:id="rId3"/>
    <externalReference r:id="rId4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" i="7" l="1"/>
  <c r="K11" i="7"/>
  <c r="L16" i="7"/>
  <c r="L15" i="7"/>
  <c r="K17" i="7"/>
  <c r="L21" i="7"/>
  <c r="L8" i="5"/>
  <c r="M9" i="5"/>
  <c r="M10" i="5"/>
  <c r="M14" i="5"/>
  <c r="L13" i="5"/>
  <c r="M15" i="5"/>
  <c r="M16" i="5"/>
  <c r="M18" i="5"/>
  <c r="L17" i="5"/>
  <c r="L19" i="5"/>
  <c r="M20" i="5"/>
  <c r="L21" i="5"/>
  <c r="M7" i="5"/>
  <c r="K12" i="7"/>
  <c r="L13" i="7"/>
  <c r="L14" i="7"/>
  <c r="L18" i="7"/>
  <c r="L7" i="7"/>
  <c r="K19" i="7"/>
  <c r="L9" i="7"/>
  <c r="L10" i="7"/>
  <c r="L12" i="5"/>
  <c r="M11" i="5"/>
  <c r="L20" i="7"/>
  <c r="L17" i="7" l="1"/>
  <c r="M17" i="7" s="1"/>
  <c r="M8" i="5"/>
  <c r="N8" i="5" s="1"/>
  <c r="L10" i="5"/>
  <c r="N10" i="5" s="1"/>
  <c r="L14" i="5"/>
  <c r="N14" i="5" s="1"/>
  <c r="M19" i="5"/>
  <c r="N19" i="5" s="1"/>
  <c r="L20" i="5"/>
  <c r="N20" i="5" s="1"/>
  <c r="L18" i="5"/>
  <c r="N18" i="5" s="1"/>
  <c r="L11" i="5"/>
  <c r="N11" i="5" s="1"/>
  <c r="L7" i="5"/>
  <c r="N7" i="5" s="1"/>
  <c r="L11" i="7"/>
  <c r="M11" i="7" s="1"/>
  <c r="K10" i="7"/>
  <c r="M10" i="7" s="1"/>
  <c r="K16" i="7"/>
  <c r="M16" i="7" s="1"/>
  <c r="K7" i="7"/>
  <c r="M7" i="7" s="1"/>
  <c r="K15" i="7"/>
  <c r="M15" i="7" s="1"/>
  <c r="K9" i="7"/>
  <c r="M9" i="7" s="1"/>
  <c r="L9" i="5"/>
  <c r="N9" i="5" s="1"/>
  <c r="K14" i="7"/>
  <c r="M14" i="7" s="1"/>
  <c r="K8" i="7"/>
  <c r="M8" i="7" s="1"/>
  <c r="K13" i="7"/>
  <c r="M13" i="7" s="1"/>
  <c r="L12" i="7"/>
  <c r="M12" i="7" s="1"/>
  <c r="L19" i="7"/>
  <c r="M19" i="7" s="1"/>
  <c r="K21" i="7"/>
  <c r="M21" i="7" s="1"/>
  <c r="K18" i="7"/>
  <c r="M18" i="7" s="1"/>
  <c r="M17" i="5"/>
  <c r="N17" i="5" s="1"/>
  <c r="M12" i="5"/>
  <c r="N12" i="5" s="1"/>
  <c r="M13" i="5"/>
  <c r="N13" i="5" s="1"/>
  <c r="L15" i="5"/>
  <c r="N15" i="5" s="1"/>
  <c r="K20" i="7"/>
  <c r="M20" i="7" s="1"/>
  <c r="M21" i="5"/>
  <c r="N21" i="5" s="1"/>
  <c r="L16" i="5"/>
  <c r="N16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Javier Rodriguez | FETRI</author>
  </authors>
  <commentList>
    <comment ref="E13" authorId="0" shapeId="0" xr:uid="{99D7CD66-49FD-45C4-B7D7-D504D3A77380}">
      <text>
        <r>
          <rPr>
            <b/>
            <sz val="9"/>
            <color indexed="81"/>
            <rFont val="Tahoma"/>
            <charset val="1"/>
          </rPr>
          <t>Javier Rodriguez | FETRI:</t>
        </r>
        <r>
          <rPr>
            <sz val="9"/>
            <color indexed="81"/>
            <rFont val="Tahoma"/>
            <charset val="1"/>
          </rPr>
          <t xml:space="preserve">
DNF
</t>
        </r>
      </text>
    </comment>
    <comment ref="H14" authorId="0" shapeId="0" xr:uid="{6C3495BC-5B71-40D5-9DB9-86F222F4CA78}">
      <text>
        <r>
          <rPr>
            <b/>
            <sz val="9"/>
            <color indexed="81"/>
            <rFont val="Tahoma"/>
            <family val="2"/>
          </rPr>
          <t>Javier Rodriguez | FETRI:</t>
        </r>
        <r>
          <rPr>
            <sz val="9"/>
            <color indexed="81"/>
            <rFont val="Tahoma"/>
            <family val="2"/>
          </rPr>
          <t xml:space="preserve">
DSQ</t>
        </r>
      </text>
    </comment>
    <comment ref="G21" authorId="0" shapeId="0" xr:uid="{DEDA8A44-1F3F-4BD9-81C9-6A91CC52852A}">
      <text>
        <r>
          <rPr>
            <b/>
            <sz val="9"/>
            <color indexed="81"/>
            <rFont val="Tahoma"/>
            <charset val="1"/>
          </rPr>
          <t>Javier Rodriguez | FETRI:</t>
        </r>
        <r>
          <rPr>
            <sz val="9"/>
            <color indexed="81"/>
            <rFont val="Tahoma"/>
            <charset val="1"/>
          </rPr>
          <t xml:space="preserve">
NP</t>
        </r>
      </text>
    </comment>
    <comment ref="H21" authorId="0" shapeId="0" xr:uid="{BB6E708D-11CC-4BF2-AE19-94BA67C94B0C}">
      <text>
        <r>
          <rPr>
            <b/>
            <sz val="9"/>
            <color indexed="81"/>
            <rFont val="Tahoma"/>
            <family val="2"/>
          </rPr>
          <t>Javier Rodriguez | FETRI:</t>
        </r>
        <r>
          <rPr>
            <sz val="9"/>
            <color indexed="81"/>
            <rFont val="Tahoma"/>
            <family val="2"/>
          </rPr>
          <t xml:space="preserve">
NP</t>
        </r>
      </text>
    </comment>
  </commentList>
</comments>
</file>

<file path=xl/sharedStrings.xml><?xml version="1.0" encoding="utf-8"?>
<sst xmlns="http://schemas.openxmlformats.org/spreadsheetml/2006/main" count="60" uniqueCount="47">
  <si>
    <t>1ª DIVISIÓN MASCULINA</t>
  </si>
  <si>
    <t>LIGA DE TRIATLÓN 2024</t>
  </si>
  <si>
    <t>Pos</t>
  </si>
  <si>
    <t>DORSAL</t>
  </si>
  <si>
    <t>Primera División Masculina</t>
  </si>
  <si>
    <t>Super Sprint por Clubes Roquetas</t>
  </si>
  <si>
    <t>Relevos / Parejas Roquetas</t>
  </si>
  <si>
    <t>Super Sprint por Clubes 2x2 Roquetas</t>
  </si>
  <si>
    <t>Triatlon por Clubes Pontevedra</t>
  </si>
  <si>
    <t>Triatlon por Relevos Mixtos Pontevedra</t>
  </si>
  <si>
    <t>Copa del Rey Aguilas</t>
  </si>
  <si>
    <t>Triatlon por Relevos Aguilas</t>
  </si>
  <si>
    <t>Total</t>
  </si>
  <si>
    <t>MENOR PUNTUACION</t>
  </si>
  <si>
    <t>PUNTOS NETOS</t>
  </si>
  <si>
    <t>UNIVERSIDAD DE ALICANTE</t>
  </si>
  <si>
    <t>PEÑOTA DENTAL ALUSIGMA</t>
  </si>
  <si>
    <t>CIDADE DE LUGO FLUVIAL</t>
  </si>
  <si>
    <t>SALTOKI TRIKIDEAK</t>
  </si>
  <si>
    <t>CLUB DE TRIATLÓN DIABLILLOS DE RIVAS</t>
  </si>
  <si>
    <t>TRIATLON INFORHOUSE SANTIAGO</t>
  </si>
  <si>
    <t>CLUB TRIATLÓN ALBACETE RES</t>
  </si>
  <si>
    <t>DEPORAMA TRIATLÓN SORIANO</t>
  </si>
  <si>
    <t>STADIUM CASABLANCA MAPEI</t>
  </si>
  <si>
    <t>C.E.A. BETERA</t>
  </si>
  <si>
    <t>CLUB TRIATLON 401 TETRASOD</t>
  </si>
  <si>
    <t>ISBILYA - SLOPPY JOE´S</t>
  </si>
  <si>
    <t>A.D. NAUTICO DE NARON</t>
  </si>
  <si>
    <t>PRAT TRIATLO 1994</t>
  </si>
  <si>
    <t>MONTILLA-CORDOBA TRIATLON</t>
  </si>
  <si>
    <t>2ª DIVISIÓN MASCULINA</t>
  </si>
  <si>
    <t>Segunda División Masculina</t>
  </si>
  <si>
    <t>C.E. KATOA BARCELONA</t>
  </si>
  <si>
    <t>FLOR DE DIABLILLOS</t>
  </si>
  <si>
    <t>TRIPUÇOL</t>
  </si>
  <si>
    <t>TRIATLON FERROL</t>
  </si>
  <si>
    <t>C.T.  MURCIA UNIDATA</t>
  </si>
  <si>
    <t>CLUB TRIATLON TRITONES RIOJA</t>
  </si>
  <si>
    <t>TRI INFINITY MÓSTOLES</t>
  </si>
  <si>
    <t>LA 208 TRIATLON CLUB</t>
  </si>
  <si>
    <t>C.N. MATARO</t>
  </si>
  <si>
    <t>CLUB TRIATLON COMPOSTELA</t>
  </si>
  <si>
    <t>CLUB TRIATLÓN ONDARRETA ALCORCÓN</t>
  </si>
  <si>
    <t>FASTTRIATLON  CLUB NATACIÓ BARCELONA</t>
  </si>
  <si>
    <t>C.D. VAS</t>
  </si>
  <si>
    <t>ADSEVILLA</t>
  </si>
  <si>
    <t>MARLINS TRIATLON MADRID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</si>
</sst>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 tint="-0.14999847407452621"/>
      <name val="Roboto"/>
    </font>
    <font>
      <b/>
      <sz val="12"/>
      <color rgb="FFD0122D"/>
      <name val="Roboto"/>
    </font>
    <font>
      <b/>
      <sz val="18"/>
      <color theme="0" tint="-0.14999847407452621"/>
      <name val="Roboto"/>
    </font>
    <font>
      <b/>
      <sz val="10"/>
      <color theme="0"/>
      <name val="Roboto"/>
    </font>
    <font>
      <sz val="10"/>
      <color theme="0"/>
      <name val="Roboto"/>
    </font>
    <font>
      <sz val="10"/>
      <color rgb="FFC00000"/>
      <name val="Roboto"/>
    </font>
    <font>
      <sz val="10"/>
      <name val="Arial"/>
      <family val="2"/>
    </font>
    <font>
      <sz val="10"/>
      <color rgb="FF00FF00"/>
      <name val="Roboto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theme="1"/>
      <name val="Roboto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D0122D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 style="thin">
        <color rgb="FFD0122D"/>
      </right>
      <top style="thin">
        <color theme="0"/>
      </top>
      <bottom/>
      <diagonal/>
    </border>
    <border>
      <left style="thin">
        <color rgb="FFD0122D"/>
      </left>
      <right style="thin">
        <color rgb="FFD0122D"/>
      </right>
      <top style="thin">
        <color theme="0"/>
      </top>
      <bottom/>
      <diagonal/>
    </border>
    <border>
      <left style="thin">
        <color rgb="FFD0122D"/>
      </left>
      <right style="thin">
        <color theme="0"/>
      </right>
      <top style="thin">
        <color theme="0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thin">
        <color rgb="FFC00000"/>
      </right>
      <top/>
      <bottom style="thin">
        <color rgb="FFC00000"/>
      </bottom>
      <diagonal/>
    </border>
    <border>
      <left style="thin">
        <color theme="0"/>
      </left>
      <right style="thin">
        <color rgb="FFD0122D"/>
      </right>
      <top/>
      <bottom/>
      <diagonal/>
    </border>
    <border>
      <left style="thin">
        <color rgb="FFD0122D"/>
      </left>
      <right style="thin">
        <color rgb="FFD0122D"/>
      </right>
      <top/>
      <bottom/>
      <diagonal/>
    </border>
    <border>
      <left style="thin">
        <color rgb="FFD0122D"/>
      </left>
      <right style="thin">
        <color rgb="FFD0122D"/>
      </right>
      <top/>
      <bottom style="thin">
        <color rgb="FFFFFFFF"/>
      </bottom>
      <diagonal/>
    </border>
    <border>
      <left/>
      <right style="thin">
        <color rgb="FFD0122D"/>
      </right>
      <top/>
      <bottom/>
      <diagonal/>
    </border>
    <border>
      <left/>
      <right style="thin">
        <color rgb="FFD0122D"/>
      </right>
      <top style="thin">
        <color theme="0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/>
      <diagonal/>
    </border>
  </borders>
  <cellStyleXfs count="2">
    <xf numFmtId="0" fontId="0" fillId="0" borderId="0"/>
    <xf numFmtId="0" fontId="8" fillId="0" borderId="0"/>
  </cellStyleXfs>
  <cellXfs count="40">
    <xf numFmtId="0" fontId="0" fillId="0" borderId="0" xfId="0"/>
    <xf numFmtId="0" fontId="0" fillId="2" borderId="0" xfId="0" applyFill="1" applyAlignment="1">
      <alignment horizontal="center"/>
    </xf>
    <xf numFmtId="0" fontId="0" fillId="2" borderId="0" xfId="0" applyFill="1"/>
    <xf numFmtId="0" fontId="3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wrapText="1"/>
    </xf>
    <xf numFmtId="0" fontId="5" fillId="3" borderId="10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/>
    </xf>
    <xf numFmtId="0" fontId="9" fillId="2" borderId="2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5" fillId="2" borderId="12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7" fillId="4" borderId="4" xfId="0" applyFont="1" applyFill="1" applyBorder="1" applyAlignment="1">
      <alignment horizontal="left"/>
    </xf>
    <xf numFmtId="0" fontId="7" fillId="4" borderId="6" xfId="0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/>
    </xf>
    <xf numFmtId="0" fontId="7" fillId="4" borderId="7" xfId="0" applyFont="1" applyFill="1" applyBorder="1" applyAlignment="1">
      <alignment horizontal="center"/>
    </xf>
    <xf numFmtId="0" fontId="12" fillId="5" borderId="5" xfId="0" applyFont="1" applyFill="1" applyBorder="1" applyAlignment="1">
      <alignment horizontal="center"/>
    </xf>
    <xf numFmtId="0" fontId="12" fillId="5" borderId="4" xfId="0" applyFont="1" applyFill="1" applyBorder="1" applyAlignment="1">
      <alignment horizontal="left"/>
    </xf>
    <xf numFmtId="0" fontId="12" fillId="5" borderId="6" xfId="0" applyFont="1" applyFill="1" applyBorder="1" applyAlignment="1">
      <alignment horizontal="center"/>
    </xf>
    <xf numFmtId="0" fontId="12" fillId="5" borderId="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left"/>
    </xf>
    <xf numFmtId="0" fontId="7" fillId="3" borderId="6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12" fillId="5" borderId="13" xfId="0" applyFont="1" applyFill="1" applyBorder="1" applyAlignment="1">
      <alignment horizontal="left"/>
    </xf>
    <xf numFmtId="0" fontId="12" fillId="5" borderId="7" xfId="0" applyFont="1" applyFill="1" applyBorder="1" applyAlignment="1">
      <alignment horizontal="center"/>
    </xf>
  </cellXfs>
  <cellStyles count="2">
    <cellStyle name="Normal" xfId="0" builtinId="0"/>
    <cellStyle name="Normal 5" xfId="1" xr:uid="{25B5D4D7-D34A-4B2F-9AD8-CE24E22BD8D5}"/>
  </cellStyles>
  <dxfs count="3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rgb="FFC00000"/>
        <name val="Roboto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C00000"/>
        </left>
        <right/>
        <top style="thin">
          <color rgb="FFC00000"/>
        </top>
        <bottom style="thin">
          <color rgb="FFC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C00000"/>
        </left>
        <right/>
        <top style="thin">
          <color rgb="FFC00000"/>
        </top>
        <bottom style="thin">
          <color rgb="FFC00000"/>
        </bottom>
        <vertical/>
        <horizontal/>
      </border>
    </dxf>
    <dxf>
      <border>
        <top style="thin">
          <color rgb="FFD0122D"/>
        </top>
      </border>
    </dxf>
    <dxf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border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Roboto"/>
        <scheme val="none"/>
      </font>
      <fill>
        <patternFill patternType="solid">
          <fgColor indexed="64"/>
          <bgColor rgb="FFD0122D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D0122D"/>
        </left>
        <right style="thin">
          <color rgb="FFD0122D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  <border diagonalUp="0" diagonalDown="0">
        <left style="thin">
          <color rgb="FFC00000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C00000"/>
        <name val="Roboto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C00000"/>
        </left>
        <right/>
        <top style="thin">
          <color rgb="FFC00000"/>
        </top>
        <bottom style="thin">
          <color rgb="FFC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rgb="FFC00000"/>
        </right>
        <top style="thin">
          <color indexed="64"/>
        </top>
        <bottom style="thin">
          <color indexed="64"/>
        </bottom>
      </border>
    </dxf>
    <dxf>
      <border>
        <top style="thin">
          <color rgb="FFD0122D"/>
        </top>
      </border>
    </dxf>
    <dxf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strike val="0"/>
        <outline val="0"/>
        <shadow val="0"/>
        <u val="none"/>
        <vertAlign val="baseline"/>
        <sz val="10"/>
        <color rgb="FFC00000"/>
        <name val="Roboto"/>
        <scheme val="none"/>
      </font>
      <fill>
        <patternFill patternType="none">
          <fgColor indexed="64"/>
          <bgColor auto="1"/>
        </patternFill>
      </fill>
    </dxf>
    <dxf>
      <border>
        <bottom style="thin">
          <color rgb="FFFFFFFF"/>
        </bottom>
      </border>
    </dxf>
    <dxf>
      <font>
        <strike val="0"/>
        <outline val="0"/>
        <shadow val="0"/>
        <u val="none"/>
        <vertAlign val="baseline"/>
        <sz val="10"/>
        <color theme="0"/>
        <name val="Roboto"/>
        <scheme val="none"/>
      </font>
      <fill>
        <patternFill patternType="solid">
          <fgColor indexed="64"/>
          <bgColor rgb="FFD0122D"/>
        </patternFill>
      </fill>
      <border diagonalUp="0" diagonalDown="0">
        <left style="thin">
          <color rgb="FFD0122D"/>
        </left>
        <right style="thin">
          <color rgb="FFD0122D"/>
        </right>
        <top/>
        <bottom/>
        <vertical style="thin">
          <color rgb="FFD0122D"/>
        </vertical>
        <horizontal/>
      </border>
    </dxf>
  </dxfs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401088</xdr:colOff>
      <xdr:row>1</xdr:row>
      <xdr:rowOff>78773</xdr:rowOff>
    </xdr:from>
    <xdr:to>
      <xdr:col>3</xdr:col>
      <xdr:colOff>1261085</xdr:colOff>
      <xdr:row>4</xdr:row>
      <xdr:rowOff>168025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13D8BA5-5C10-422E-8AB0-FCFE15EC42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1088" y="258067"/>
          <a:ext cx="2334132" cy="6809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141112</xdr:colOff>
      <xdr:row>1</xdr:row>
      <xdr:rowOff>7056</xdr:rowOff>
    </xdr:from>
    <xdr:to>
      <xdr:col>2</xdr:col>
      <xdr:colOff>991585</xdr:colOff>
      <xdr:row>4</xdr:row>
      <xdr:rowOff>92498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5319D3-7E56-44D3-8C69-DF73DDDD12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112" y="189936"/>
          <a:ext cx="2336821" cy="68361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triatlonesp-my.sharepoint.com/personal/javier_rodriguez_triatlon_org/Documents/2024%20JRT/02.PONTEVEDRA/RESULTADOS/Clubes-Pontevedra_2Masculino.xlsx" TargetMode="External"/><Relationship Id="rId1" Type="http://schemas.openxmlformats.org/officeDocument/2006/relationships/externalLinkPath" Target="/personal/javier_rodriguez_triatlon_org/Documents/2024%20JRT/02.PONTEVEDRA/RESULTADOS/Clubes-Pontevedra_2Masculino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avierRodriguezFETRI\Downloads\RELEVOS_MIXTOS_LITE_Final_.xlsx" TargetMode="External"/><Relationship Id="rId1" Type="http://schemas.openxmlformats.org/officeDocument/2006/relationships/externalLinkPath" Target="file:///C:\Users\JavierRodriguezFETRI\Downloads\RELEVOS_MIXTOS_LITE_Final_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  <sheetName val="Campeonato_de_España_de_Triatló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</sheetNames>
    <sheetDataSet>
      <sheetData sheetId="0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156362A-91F9-4AB8-800C-D221ADAAC737}" name="Tabla1842" displayName="Tabla1842" ref="B6:N21" totalsRowShown="0" headerRowDxfId="35" dataDxfId="33" headerRowBorderDxfId="34" tableBorderDxfId="32" totalsRowBorderDxfId="31">
  <autoFilter ref="B6:N21" xr:uid="{67E5EE84-C936-491A-A503-C7894AACC043}"/>
  <sortState xmlns:xlrd2="http://schemas.microsoft.com/office/spreadsheetml/2017/richdata2" ref="B7:N21">
    <sortCondition descending="1" ref="N6:N21"/>
  </sortState>
  <tableColumns count="13">
    <tableColumn id="1" xr3:uid="{FDDD812E-08A1-4070-8FDF-A696F7AF2DDD}" name="Pos" dataDxfId="30"/>
    <tableColumn id="13" xr3:uid="{11D906DA-D3EB-4E98-86A9-24526BDC3A89}" name="DORSAL" dataDxfId="29"/>
    <tableColumn id="2" xr3:uid="{DE85A5A3-D307-4F39-A2BC-4D1E727CB0D9}" name="Primera División Masculina" dataDxfId="28"/>
    <tableColumn id="3" xr3:uid="{9771DB7F-9831-4F8A-B0CB-F6C6096757FC}" name="Super Sprint por Clubes Roquetas" dataDxfId="27"/>
    <tableColumn id="4" xr3:uid="{6C6EC423-417E-4BDA-8E3B-D4686728B81E}" name="Relevos / Parejas Roquetas" dataDxfId="26"/>
    <tableColumn id="5" xr3:uid="{A73BDD8A-68FC-4BEE-AAE0-756388EA43E0}" name="Super Sprint por Clubes 2x2 Roquetas" dataDxfId="25"/>
    <tableColumn id="10" xr3:uid="{97C95A35-8344-433C-BD62-708BB8DAEF85}" name="Triatlon por Clubes Pontevedra" dataDxfId="24"/>
    <tableColumn id="9" xr3:uid="{5A358BD5-C3DA-4C3C-BD5E-506096FDAC6A}" name="Triatlon por Relevos Mixtos Pontevedra" dataDxfId="1">
      <calculatedColumnFormula>+VLOOKUP(Tabla1842[[#This Row],[Primera División Masculina]],[2]Data!$D$2:$E$41,2,0)</calculatedColumnFormula>
    </tableColumn>
    <tableColumn id="7" xr3:uid="{0DAC7BEB-AEFC-444E-98A2-730FFEF790AC}" name="Copa del Rey Aguilas" dataDxfId="23"/>
    <tableColumn id="6" xr3:uid="{67CFD092-45A1-4109-8ECF-3E09513132EA}" name="Triatlon por Relevos Aguilas" dataDxfId="22"/>
    <tableColumn id="8" xr3:uid="{29E1F664-C432-4678-8465-B9304695114C}" name="Total" dataDxfId="21">
      <calculatedColumnFormula>SUM(Tabla1842[[#This Row],[Super Sprint por Clubes Roquetas]:[Triatlon por Relevos Aguilas]])</calculatedColumnFormula>
    </tableColumn>
    <tableColumn id="11" xr3:uid="{6918C335-5AD8-42A3-B3D7-577A4ECC01E1}" name="MENOR PUNTUACION" dataDxfId="20">
      <calculatedColumnFormula>MIN(Tabla1842[[#This Row],[Super Sprint por Clubes Roquetas]:[Triatlon por Relevos Aguilas]])</calculatedColumnFormula>
    </tableColumn>
    <tableColumn id="12" xr3:uid="{A5F6F075-57CA-4CAD-8188-856CFF5A33F6}" name="PUNTOS NETOS" dataDxfId="19">
      <calculatedColumnFormula>Tabla1842[[#This Row],[Total]]-Tabla1842[[#This Row],[MENOR PUNTUACION]]</calculatedColumnFormula>
    </tableColumn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9EB7637-E2E9-4A9C-871A-9831A95CD74D}" name="Tabla18356" displayName="Tabla18356" ref="A6:M21" totalsRowShown="0" headerRowDxfId="18" dataDxfId="16" headerRowBorderDxfId="17" tableBorderDxfId="15" totalsRowBorderDxfId="14">
  <autoFilter ref="A6:M21" xr:uid="{67E5EE84-C936-491A-A503-C7894AACC043}"/>
  <sortState xmlns:xlrd2="http://schemas.microsoft.com/office/spreadsheetml/2017/richdata2" ref="A7:M21">
    <sortCondition descending="1" ref="M6:M21"/>
  </sortState>
  <tableColumns count="13">
    <tableColumn id="1" xr3:uid="{20D63E7D-DE1D-415F-9F15-45ADF68886D7}" name="Pos" dataDxfId="13"/>
    <tableColumn id="8" xr3:uid="{6BFBDD19-C20B-4218-B6CC-9243A97FC570}" name="DORSAL" dataDxfId="12"/>
    <tableColumn id="2" xr3:uid="{AF3197B6-A497-49FC-B175-4A3458E479F9}" name="Segunda División Masculina" dataDxfId="11"/>
    <tableColumn id="3" xr3:uid="{3BBDCE2C-74C8-40F3-B166-B8D16AF437B5}" name="Super Sprint por Clubes Roquetas" dataDxfId="10"/>
    <tableColumn id="4" xr3:uid="{714470C3-7AA7-432F-8456-CCB29C12D128}" name="Relevos / Parejas Roquetas" dataDxfId="9"/>
    <tableColumn id="5" xr3:uid="{30FD7BB4-85DA-44B5-8CC2-5C91D0A8321E}" name="Super Sprint por Clubes 2x2 Roquetas" dataDxfId="8"/>
    <tableColumn id="6" xr3:uid="{50254C0C-0984-426A-BD78-DB8CFDB42D64}" name="Triatlon por Clubes Pontevedra" dataDxfId="7">
      <calculatedColumnFormula>+VLOOKUP(Tabla18356[[#This Row],[Segunda División Masculina]],[1]Hoja1!$F$5:$H$19,3,0)</calculatedColumnFormula>
    </tableColumn>
    <tableColumn id="7" xr3:uid="{20534E8B-212A-4975-A2E5-87479467D624}" name="Triatlon por Relevos Mixtos Pontevedra" dataDxfId="0">
      <calculatedColumnFormula>+VLOOKUP(Tabla18356[[#This Row],[Segunda División Masculina]],[2]Data!$D:$E,2,0)</calculatedColumnFormula>
    </tableColumn>
    <tableColumn id="9" xr3:uid="{9AA536B8-201B-41B3-B474-BE6C61118CC6}" name="Copa del Rey Aguilas" dataDxfId="6"/>
    <tableColumn id="10" xr3:uid="{85E67D5E-88E2-4749-9DD7-35EFC17FE7CE}" name="Triatlon por Relevos Aguilas" dataDxfId="5"/>
    <tableColumn id="11" xr3:uid="{E182E29E-1E4A-4799-9A52-7C2836B23D12}" name="Total" dataDxfId="4">
      <calculatedColumnFormula>SUM(Tabla18356[[#This Row],[Super Sprint por Clubes Roquetas]:[Triatlon por Relevos Aguilas]])</calculatedColumnFormula>
    </tableColumn>
    <tableColumn id="12" xr3:uid="{827837FA-A6AE-40FB-AD8E-F62AE18C63A5}" name="MENOR PUNTUACION" dataDxfId="3">
      <calculatedColumnFormula>MIN(Tabla18356[[#This Row],[Super Sprint por Clubes Roquetas]:[Triatlon por Relevos Aguilas]])</calculatedColumnFormula>
    </tableColumn>
    <tableColumn id="13" xr3:uid="{BF1FDFEE-7305-4D4D-AE52-E609F9EAE628}" name="PUNTOS NETOS" dataDxfId="2">
      <calculatedColumnFormula>Tabla18356[[#This Row],[Total]]-Tabla18356[[#This Row],[MENOR PUNTUACION]]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407B7-1323-4A6C-A056-36714DF27A8D}">
  <dimension ref="B1:N21"/>
  <sheetViews>
    <sheetView zoomScale="85" zoomScaleNormal="85" workbookViewId="0">
      <selection activeCell="D28" sqref="D28"/>
    </sheetView>
  </sheetViews>
  <sheetFormatPr baseColWidth="10" defaultColWidth="10.88671875" defaultRowHeight="14.4" x14ac:dyDescent="0.3"/>
  <cols>
    <col min="2" max="3" width="10.88671875" style="5"/>
    <col min="4" max="4" width="48.33203125" customWidth="1"/>
    <col min="5" max="5" width="17.6640625" style="5" customWidth="1"/>
    <col min="6" max="6" width="17.44140625" style="5" customWidth="1"/>
    <col min="7" max="7" width="18.44140625" style="5" bestFit="1" customWidth="1"/>
    <col min="8" max="8" width="15.6640625" style="5" bestFit="1" customWidth="1"/>
    <col min="9" max="9" width="18.6640625" style="5" bestFit="1" customWidth="1"/>
    <col min="10" max="10" width="15.109375" style="5" bestFit="1" customWidth="1"/>
    <col min="11" max="11" width="19.44140625" style="5" bestFit="1" customWidth="1"/>
    <col min="12" max="12" width="10" style="5" bestFit="1" customWidth="1"/>
    <col min="13" max="13" width="13.33203125" customWidth="1"/>
  </cols>
  <sheetData>
    <row r="1" spans="2:14" x14ac:dyDescent="0.3">
      <c r="B1" s="1"/>
      <c r="C1" s="1"/>
      <c r="D1" s="2"/>
      <c r="E1" s="1"/>
      <c r="F1" s="1"/>
      <c r="G1" s="1"/>
      <c r="H1" s="1"/>
      <c r="I1" s="1"/>
      <c r="J1" s="1"/>
      <c r="K1" s="1"/>
      <c r="L1" s="1"/>
      <c r="M1" s="1"/>
      <c r="N1" s="1"/>
    </row>
    <row r="2" spans="2:14" x14ac:dyDescent="0.3">
      <c r="B2" s="1"/>
      <c r="C2" s="1"/>
      <c r="D2" s="2"/>
      <c r="E2" s="1"/>
      <c r="F2" s="1"/>
      <c r="G2" s="1"/>
      <c r="H2" s="1"/>
      <c r="I2" s="1"/>
      <c r="J2" s="1"/>
      <c r="K2" s="1"/>
      <c r="L2" s="1"/>
      <c r="M2" s="1"/>
      <c r="N2" s="1"/>
    </row>
    <row r="3" spans="2:14" ht="18" x14ac:dyDescent="0.35">
      <c r="B3" s="1"/>
      <c r="C3" s="1"/>
      <c r="D3" s="2"/>
      <c r="E3" s="22" t="s">
        <v>0</v>
      </c>
      <c r="F3" s="22"/>
      <c r="G3" s="22"/>
      <c r="H3" s="14"/>
      <c r="I3" s="14"/>
      <c r="J3" s="14"/>
      <c r="K3" s="3"/>
      <c r="L3" s="3"/>
      <c r="M3" s="3"/>
      <c r="N3" s="3"/>
    </row>
    <row r="4" spans="2:14" x14ac:dyDescent="0.3">
      <c r="B4" s="1"/>
      <c r="C4" s="1"/>
      <c r="D4" s="2"/>
      <c r="E4" s="1"/>
      <c r="F4" s="1"/>
      <c r="G4" s="1"/>
      <c r="H4" s="1"/>
      <c r="I4" s="1"/>
      <c r="J4" s="1"/>
      <c r="K4" s="1"/>
      <c r="L4" s="1"/>
      <c r="M4" s="1"/>
      <c r="N4" s="1"/>
    </row>
    <row r="5" spans="2:14" ht="23.4" x14ac:dyDescent="0.45">
      <c r="B5" s="1"/>
      <c r="C5" s="1"/>
      <c r="D5" s="23" t="s">
        <v>1</v>
      </c>
      <c r="E5" s="23"/>
      <c r="F5" s="23"/>
      <c r="G5" s="23"/>
      <c r="H5" s="23"/>
      <c r="I5" s="23"/>
      <c r="J5" s="23"/>
      <c r="K5" s="23"/>
      <c r="L5" s="23"/>
      <c r="M5" s="23"/>
      <c r="N5" s="23"/>
    </row>
    <row r="6" spans="2:14" s="4" customFormat="1" ht="39.6" x14ac:dyDescent="0.3">
      <c r="B6" s="6" t="s">
        <v>2</v>
      </c>
      <c r="C6" s="20" t="s">
        <v>3</v>
      </c>
      <c r="D6" s="7" t="s">
        <v>4</v>
      </c>
      <c r="E6" s="8" t="s">
        <v>5</v>
      </c>
      <c r="F6" s="8" t="s">
        <v>6</v>
      </c>
      <c r="G6" s="8" t="s">
        <v>7</v>
      </c>
      <c r="H6" s="15" t="s">
        <v>8</v>
      </c>
      <c r="I6" s="8" t="s">
        <v>9</v>
      </c>
      <c r="J6" s="8" t="s">
        <v>10</v>
      </c>
      <c r="K6" s="8" t="s">
        <v>11</v>
      </c>
      <c r="L6" s="9" t="s">
        <v>12</v>
      </c>
      <c r="M6" s="12" t="s">
        <v>13</v>
      </c>
      <c r="N6" s="13" t="s">
        <v>14</v>
      </c>
    </row>
    <row r="7" spans="2:14" x14ac:dyDescent="0.3">
      <c r="B7" s="24">
        <v>1</v>
      </c>
      <c r="C7" s="24">
        <v>6</v>
      </c>
      <c r="D7" s="25" t="s">
        <v>15</v>
      </c>
      <c r="E7" s="26">
        <v>60</v>
      </c>
      <c r="F7" s="27">
        <v>60</v>
      </c>
      <c r="G7" s="27">
        <v>60</v>
      </c>
      <c r="H7" s="27">
        <v>84</v>
      </c>
      <c r="I7" s="27">
        <v>12</v>
      </c>
      <c r="J7" s="27">
        <v>60</v>
      </c>
      <c r="K7" s="27">
        <v>45</v>
      </c>
      <c r="L7" s="27">
        <f>SUM(Tabla1842[[#This Row],[Super Sprint por Clubes Roquetas]:[Triatlon por Relevos Aguilas]])</f>
        <v>381</v>
      </c>
      <c r="M7" s="28">
        <f>MIN(Tabla1842[[#This Row],[Super Sprint por Clubes Roquetas]:[Triatlon por Relevos Aguilas]])</f>
        <v>12</v>
      </c>
      <c r="N7" s="28">
        <f>Tabla1842[[#This Row],[Total]]-Tabla1842[[#This Row],[MENOR PUNTUACION]]</f>
        <v>369</v>
      </c>
    </row>
    <row r="8" spans="2:14" x14ac:dyDescent="0.3">
      <c r="B8" s="24">
        <v>2</v>
      </c>
      <c r="C8" s="24">
        <v>1</v>
      </c>
      <c r="D8" s="25" t="s">
        <v>17</v>
      </c>
      <c r="E8" s="26">
        <v>52</v>
      </c>
      <c r="F8" s="27">
        <v>52</v>
      </c>
      <c r="G8" s="27">
        <v>56</v>
      </c>
      <c r="H8" s="27">
        <v>90</v>
      </c>
      <c r="I8" s="27">
        <v>39</v>
      </c>
      <c r="J8" s="27">
        <v>48</v>
      </c>
      <c r="K8" s="27">
        <v>39</v>
      </c>
      <c r="L8" s="27">
        <f>SUM(Tabla1842[[#This Row],[Super Sprint por Clubes Roquetas]:[Triatlon por Relevos Aguilas]])</f>
        <v>376</v>
      </c>
      <c r="M8" s="27">
        <f>MIN(Tabla1842[[#This Row],[Super Sprint por Clubes Roquetas]:[Triatlon por Relevos Aguilas]])</f>
        <v>39</v>
      </c>
      <c r="N8" s="27">
        <f>Tabla1842[[#This Row],[Total]]-Tabla1842[[#This Row],[MENOR PUNTUACION]]</f>
        <v>337</v>
      </c>
    </row>
    <row r="9" spans="2:14" x14ac:dyDescent="0.3">
      <c r="B9" s="24">
        <v>3</v>
      </c>
      <c r="C9" s="24">
        <v>2</v>
      </c>
      <c r="D9" s="25" t="s">
        <v>16</v>
      </c>
      <c r="E9" s="26">
        <v>48</v>
      </c>
      <c r="F9" s="27">
        <v>56</v>
      </c>
      <c r="G9" s="27">
        <v>52</v>
      </c>
      <c r="H9" s="27">
        <v>78</v>
      </c>
      <c r="I9" s="27">
        <v>42</v>
      </c>
      <c r="J9" s="27">
        <v>56</v>
      </c>
      <c r="K9" s="27">
        <v>30</v>
      </c>
      <c r="L9" s="27">
        <f>SUM(Tabla1842[[#This Row],[Super Sprint por Clubes Roquetas]:[Triatlon por Relevos Aguilas]])</f>
        <v>362</v>
      </c>
      <c r="M9" s="27">
        <f>MIN(Tabla1842[[#This Row],[Super Sprint por Clubes Roquetas]:[Triatlon por Relevos Aguilas]])</f>
        <v>30</v>
      </c>
      <c r="N9" s="27">
        <f>Tabla1842[[#This Row],[Total]]-Tabla1842[[#This Row],[MENOR PUNTUACION]]</f>
        <v>332</v>
      </c>
    </row>
    <row r="10" spans="2:14" x14ac:dyDescent="0.3">
      <c r="B10" s="17">
        <v>4</v>
      </c>
      <c r="C10" s="17">
        <v>3</v>
      </c>
      <c r="D10" s="16" t="s">
        <v>19</v>
      </c>
      <c r="E10" s="18">
        <v>40</v>
      </c>
      <c r="F10" s="19">
        <v>40</v>
      </c>
      <c r="G10" s="19">
        <v>44</v>
      </c>
      <c r="H10" s="19">
        <v>72</v>
      </c>
      <c r="I10" s="19">
        <v>36</v>
      </c>
      <c r="J10" s="19">
        <v>52</v>
      </c>
      <c r="K10" s="19">
        <v>27</v>
      </c>
      <c r="L10" s="19">
        <f>SUM(Tabla1842[[#This Row],[Super Sprint por Clubes Roquetas]:[Triatlon por Relevos Aguilas]])</f>
        <v>311</v>
      </c>
      <c r="M10" s="19">
        <f>MIN(Tabla1842[[#This Row],[Super Sprint por Clubes Roquetas]:[Triatlon por Relevos Aguilas]])</f>
        <v>27</v>
      </c>
      <c r="N10" s="19">
        <f>Tabla1842[[#This Row],[Total]]-Tabla1842[[#This Row],[MENOR PUNTUACION]]</f>
        <v>284</v>
      </c>
    </row>
    <row r="11" spans="2:14" x14ac:dyDescent="0.3">
      <c r="B11" s="17">
        <v>5</v>
      </c>
      <c r="C11" s="17">
        <v>5</v>
      </c>
      <c r="D11" s="16" t="s">
        <v>20</v>
      </c>
      <c r="E11" s="18">
        <v>44</v>
      </c>
      <c r="F11" s="19">
        <v>36</v>
      </c>
      <c r="G11" s="19">
        <v>40</v>
      </c>
      <c r="H11" s="19">
        <v>66</v>
      </c>
      <c r="I11" s="19">
        <v>24</v>
      </c>
      <c r="J11" s="19">
        <v>36</v>
      </c>
      <c r="K11" s="19">
        <v>36</v>
      </c>
      <c r="L11" s="19">
        <f>SUM(Tabla1842[[#This Row],[Super Sprint por Clubes Roquetas]:[Triatlon por Relevos Aguilas]])</f>
        <v>282</v>
      </c>
      <c r="M11" s="19">
        <f>MIN(Tabla1842[[#This Row],[Super Sprint por Clubes Roquetas]:[Triatlon por Relevos Aguilas]])</f>
        <v>24</v>
      </c>
      <c r="N11" s="19">
        <f>Tabla1842[[#This Row],[Total]]-Tabla1842[[#This Row],[MENOR PUNTUACION]]</f>
        <v>258</v>
      </c>
    </row>
    <row r="12" spans="2:14" x14ac:dyDescent="0.3">
      <c r="B12" s="17">
        <v>6</v>
      </c>
      <c r="C12" s="17">
        <v>4</v>
      </c>
      <c r="D12" s="16" t="s">
        <v>18</v>
      </c>
      <c r="E12" s="18">
        <v>56</v>
      </c>
      <c r="F12" s="19">
        <v>48</v>
      </c>
      <c r="G12" s="19">
        <v>48</v>
      </c>
      <c r="H12" s="19">
        <v>24</v>
      </c>
      <c r="I12" s="19">
        <v>21</v>
      </c>
      <c r="J12" s="19">
        <v>24</v>
      </c>
      <c r="K12" s="19">
        <v>42</v>
      </c>
      <c r="L12" s="19">
        <f>SUM(Tabla1842[[#This Row],[Super Sprint por Clubes Roquetas]:[Triatlon por Relevos Aguilas]])</f>
        <v>263</v>
      </c>
      <c r="M12" s="19">
        <f>MIN(Tabla1842[[#This Row],[Super Sprint por Clubes Roquetas]:[Triatlon por Relevos Aguilas]])</f>
        <v>21</v>
      </c>
      <c r="N12" s="19">
        <f>Tabla1842[[#This Row],[Total]]-Tabla1842[[#This Row],[MENOR PUNTUACION]]</f>
        <v>242</v>
      </c>
    </row>
    <row r="13" spans="2:14" x14ac:dyDescent="0.3">
      <c r="B13" s="17">
        <v>7</v>
      </c>
      <c r="C13" s="17">
        <v>11</v>
      </c>
      <c r="D13" s="16" t="s">
        <v>24</v>
      </c>
      <c r="E13" s="18">
        <v>32</v>
      </c>
      <c r="F13" s="19">
        <v>8</v>
      </c>
      <c r="G13" s="19">
        <v>20</v>
      </c>
      <c r="H13" s="19">
        <v>60</v>
      </c>
      <c r="I13" s="19">
        <v>45</v>
      </c>
      <c r="J13" s="19">
        <v>28</v>
      </c>
      <c r="K13" s="19">
        <v>33</v>
      </c>
      <c r="L13" s="19">
        <f>SUM(Tabla1842[[#This Row],[Super Sprint por Clubes Roquetas]:[Triatlon por Relevos Aguilas]])</f>
        <v>226</v>
      </c>
      <c r="M13" s="19">
        <f>MIN(Tabla1842[[#This Row],[Super Sprint por Clubes Roquetas]:[Triatlon por Relevos Aguilas]])</f>
        <v>8</v>
      </c>
      <c r="N13" s="19">
        <f>Tabla1842[[#This Row],[Total]]-Tabla1842[[#This Row],[MENOR PUNTUACION]]</f>
        <v>218</v>
      </c>
    </row>
    <row r="14" spans="2:14" x14ac:dyDescent="0.3">
      <c r="B14" s="17">
        <v>8</v>
      </c>
      <c r="C14" s="17">
        <v>7</v>
      </c>
      <c r="D14" s="16" t="s">
        <v>21</v>
      </c>
      <c r="E14" s="18">
        <v>36</v>
      </c>
      <c r="F14" s="19">
        <v>44</v>
      </c>
      <c r="G14" s="19">
        <v>36</v>
      </c>
      <c r="H14" s="19">
        <v>42</v>
      </c>
      <c r="I14" s="19">
        <v>15</v>
      </c>
      <c r="J14" s="19">
        <v>32</v>
      </c>
      <c r="K14" s="19">
        <v>24</v>
      </c>
      <c r="L14" s="19">
        <f>SUM(Tabla1842[[#This Row],[Super Sprint por Clubes Roquetas]:[Triatlon por Relevos Aguilas]])</f>
        <v>229</v>
      </c>
      <c r="M14" s="19">
        <f>MIN(Tabla1842[[#This Row],[Super Sprint por Clubes Roquetas]:[Triatlon por Relevos Aguilas]])</f>
        <v>15</v>
      </c>
      <c r="N14" s="19">
        <f>Tabla1842[[#This Row],[Total]]-Tabla1842[[#This Row],[MENOR PUNTUACION]]</f>
        <v>214</v>
      </c>
    </row>
    <row r="15" spans="2:14" x14ac:dyDescent="0.3">
      <c r="B15" s="17">
        <v>9</v>
      </c>
      <c r="C15" s="17">
        <v>8</v>
      </c>
      <c r="D15" s="16" t="s">
        <v>23</v>
      </c>
      <c r="E15" s="18">
        <v>24</v>
      </c>
      <c r="F15" s="19">
        <v>32</v>
      </c>
      <c r="G15" s="19">
        <v>24</v>
      </c>
      <c r="H15" s="19">
        <v>48</v>
      </c>
      <c r="I15" s="19">
        <v>27</v>
      </c>
      <c r="J15" s="19">
        <v>44</v>
      </c>
      <c r="K15" s="19">
        <v>21</v>
      </c>
      <c r="L15" s="19">
        <f>SUM(Tabla1842[[#This Row],[Super Sprint por Clubes Roquetas]:[Triatlon por Relevos Aguilas]])</f>
        <v>220</v>
      </c>
      <c r="M15" s="19">
        <f>MIN(Tabla1842[[#This Row],[Super Sprint por Clubes Roquetas]:[Triatlon por Relevos Aguilas]])</f>
        <v>21</v>
      </c>
      <c r="N15" s="19">
        <f>Tabla1842[[#This Row],[Total]]-Tabla1842[[#This Row],[MENOR PUNTUACION]]</f>
        <v>199</v>
      </c>
    </row>
    <row r="16" spans="2:14" x14ac:dyDescent="0.3">
      <c r="B16" s="17">
        <v>10</v>
      </c>
      <c r="C16" s="17">
        <v>12</v>
      </c>
      <c r="D16" s="16" t="s">
        <v>22</v>
      </c>
      <c r="E16" s="18">
        <v>28</v>
      </c>
      <c r="F16" s="19">
        <v>28</v>
      </c>
      <c r="G16" s="19">
        <v>32</v>
      </c>
      <c r="H16" s="19">
        <v>18</v>
      </c>
      <c r="I16" s="19">
        <v>33</v>
      </c>
      <c r="J16" s="19">
        <v>40</v>
      </c>
      <c r="K16" s="19">
        <v>18</v>
      </c>
      <c r="L16" s="19">
        <f>SUM(Tabla1842[[#This Row],[Super Sprint por Clubes Roquetas]:[Triatlon por Relevos Aguilas]])</f>
        <v>197</v>
      </c>
      <c r="M16" s="19">
        <f>MIN(Tabla1842[[#This Row],[Super Sprint por Clubes Roquetas]:[Triatlon por Relevos Aguilas]])</f>
        <v>18</v>
      </c>
      <c r="N16" s="19">
        <f>Tabla1842[[#This Row],[Total]]-Tabla1842[[#This Row],[MENOR PUNTUACION]]</f>
        <v>179</v>
      </c>
    </row>
    <row r="17" spans="2:14" x14ac:dyDescent="0.3">
      <c r="B17" s="17">
        <v>11</v>
      </c>
      <c r="C17" s="17">
        <v>9</v>
      </c>
      <c r="D17" s="16" t="s">
        <v>27</v>
      </c>
      <c r="E17" s="18">
        <v>12</v>
      </c>
      <c r="F17" s="19">
        <v>20</v>
      </c>
      <c r="G17" s="19">
        <v>4</v>
      </c>
      <c r="H17" s="19">
        <v>54</v>
      </c>
      <c r="I17" s="19">
        <v>30</v>
      </c>
      <c r="J17" s="19">
        <v>12</v>
      </c>
      <c r="K17" s="19">
        <v>9</v>
      </c>
      <c r="L17" s="19">
        <f>SUM(Tabla1842[[#This Row],[Super Sprint por Clubes Roquetas]:[Triatlon por Relevos Aguilas]])</f>
        <v>141</v>
      </c>
      <c r="M17" s="19">
        <f>MIN(Tabla1842[[#This Row],[Super Sprint por Clubes Roquetas]:[Triatlon por Relevos Aguilas]])</f>
        <v>4</v>
      </c>
      <c r="N17" s="19">
        <f>Tabla1842[[#This Row],[Total]]-Tabla1842[[#This Row],[MENOR PUNTUACION]]</f>
        <v>137</v>
      </c>
    </row>
    <row r="18" spans="2:14" x14ac:dyDescent="0.3">
      <c r="B18" s="29">
        <v>12</v>
      </c>
      <c r="C18" s="29">
        <v>15</v>
      </c>
      <c r="D18" s="30" t="s">
        <v>25</v>
      </c>
      <c r="E18" s="31">
        <v>8</v>
      </c>
      <c r="F18" s="32">
        <v>16</v>
      </c>
      <c r="G18" s="32">
        <v>28</v>
      </c>
      <c r="H18" s="32">
        <v>36</v>
      </c>
      <c r="I18" s="32">
        <v>6</v>
      </c>
      <c r="J18" s="32">
        <v>20</v>
      </c>
      <c r="K18" s="32">
        <v>12</v>
      </c>
      <c r="L18" s="32">
        <f>SUM(Tabla1842[[#This Row],[Super Sprint por Clubes Roquetas]:[Triatlon por Relevos Aguilas]])</f>
        <v>126</v>
      </c>
      <c r="M18" s="32">
        <f>MIN(Tabla1842[[#This Row],[Super Sprint por Clubes Roquetas]:[Triatlon por Relevos Aguilas]])</f>
        <v>6</v>
      </c>
      <c r="N18" s="32">
        <f>Tabla1842[[#This Row],[Total]]-Tabla1842[[#This Row],[MENOR PUNTUACION]]</f>
        <v>120</v>
      </c>
    </row>
    <row r="19" spans="2:14" x14ac:dyDescent="0.3">
      <c r="B19" s="29">
        <v>13</v>
      </c>
      <c r="C19" s="29">
        <v>10</v>
      </c>
      <c r="D19" s="30" t="s">
        <v>26</v>
      </c>
      <c r="E19" s="31">
        <v>16</v>
      </c>
      <c r="F19" s="32">
        <v>24</v>
      </c>
      <c r="G19" s="32">
        <v>12</v>
      </c>
      <c r="H19" s="32">
        <v>30</v>
      </c>
      <c r="I19" s="32">
        <v>9</v>
      </c>
      <c r="J19" s="32">
        <v>4</v>
      </c>
      <c r="K19" s="32">
        <v>15</v>
      </c>
      <c r="L19" s="32">
        <f>SUM(Tabla1842[[#This Row],[Super Sprint por Clubes Roquetas]:[Triatlon por Relevos Aguilas]])</f>
        <v>110</v>
      </c>
      <c r="M19" s="32">
        <f>MIN(Tabla1842[[#This Row],[Super Sprint por Clubes Roquetas]:[Triatlon por Relevos Aguilas]])</f>
        <v>4</v>
      </c>
      <c r="N19" s="32">
        <f>Tabla1842[[#This Row],[Total]]-Tabla1842[[#This Row],[MENOR PUNTUACION]]</f>
        <v>106</v>
      </c>
    </row>
    <row r="20" spans="2:14" x14ac:dyDescent="0.3">
      <c r="B20" s="29">
        <v>14</v>
      </c>
      <c r="C20" s="29">
        <v>14</v>
      </c>
      <c r="D20" s="30" t="s">
        <v>28</v>
      </c>
      <c r="E20" s="31">
        <v>20</v>
      </c>
      <c r="F20" s="32">
        <v>4</v>
      </c>
      <c r="G20" s="32">
        <v>16</v>
      </c>
      <c r="H20" s="32">
        <v>12</v>
      </c>
      <c r="I20" s="32">
        <v>18</v>
      </c>
      <c r="J20" s="32">
        <v>8</v>
      </c>
      <c r="K20" s="32">
        <v>3</v>
      </c>
      <c r="L20" s="32">
        <f>SUM(Tabla1842[[#This Row],[Super Sprint por Clubes Roquetas]:[Triatlon por Relevos Aguilas]])</f>
        <v>81</v>
      </c>
      <c r="M20" s="32">
        <f>MIN(Tabla1842[[#This Row],[Super Sprint por Clubes Roquetas]:[Triatlon por Relevos Aguilas]])</f>
        <v>3</v>
      </c>
      <c r="N20" s="32">
        <f>Tabla1842[[#This Row],[Total]]-Tabla1842[[#This Row],[MENOR PUNTUACION]]</f>
        <v>78</v>
      </c>
    </row>
    <row r="21" spans="2:14" x14ac:dyDescent="0.3">
      <c r="B21" s="29">
        <v>15</v>
      </c>
      <c r="C21" s="29">
        <v>13</v>
      </c>
      <c r="D21" s="30" t="s">
        <v>29</v>
      </c>
      <c r="E21" s="31">
        <v>4</v>
      </c>
      <c r="F21" s="32">
        <v>12</v>
      </c>
      <c r="G21" s="32">
        <v>8</v>
      </c>
      <c r="H21" s="32">
        <v>6</v>
      </c>
      <c r="I21" s="32">
        <v>3</v>
      </c>
      <c r="J21" s="32">
        <v>16</v>
      </c>
      <c r="K21" s="32">
        <v>6</v>
      </c>
      <c r="L21" s="32">
        <f>SUM(Tabla1842[[#This Row],[Super Sprint por Clubes Roquetas]:[Triatlon por Relevos Aguilas]])</f>
        <v>55</v>
      </c>
      <c r="M21" s="32">
        <f>MIN(Tabla1842[[#This Row],[Super Sprint por Clubes Roquetas]:[Triatlon por Relevos Aguilas]])</f>
        <v>3</v>
      </c>
      <c r="N21" s="32">
        <f>Tabla1842[[#This Row],[Total]]-Tabla1842[[#This Row],[MENOR PUNTUACION]]</f>
        <v>52</v>
      </c>
    </row>
  </sheetData>
  <mergeCells count="2">
    <mergeCell ref="E3:G3"/>
    <mergeCell ref="D5:N5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51869-C4B0-441C-BD12-4976F6A3F004}">
  <dimension ref="A1:M21"/>
  <sheetViews>
    <sheetView tabSelected="1" zoomScale="85" zoomScaleNormal="85" workbookViewId="0">
      <selection activeCell="D26" sqref="D26"/>
    </sheetView>
  </sheetViews>
  <sheetFormatPr baseColWidth="10" defaultColWidth="10.88671875" defaultRowHeight="14.4" x14ac:dyDescent="0.3"/>
  <cols>
    <col min="1" max="2" width="10.88671875" style="5"/>
    <col min="3" max="3" width="48.33203125" customWidth="1"/>
    <col min="4" max="4" width="16.109375" style="5" bestFit="1" customWidth="1"/>
    <col min="5" max="5" width="17.6640625" style="5" customWidth="1"/>
    <col min="6" max="6" width="18.44140625" style="5" bestFit="1" customWidth="1"/>
    <col min="7" max="7" width="18.5546875" style="5" bestFit="1" customWidth="1"/>
    <col min="8" max="8" width="18.6640625" bestFit="1" customWidth="1"/>
    <col min="9" max="9" width="15.109375" bestFit="1" customWidth="1"/>
    <col min="10" max="10" width="15.6640625" bestFit="1" customWidth="1"/>
    <col min="12" max="12" width="14.6640625" bestFit="1" customWidth="1"/>
    <col min="13" max="13" width="12.88671875" bestFit="1" customWidth="1"/>
  </cols>
  <sheetData>
    <row r="1" spans="1:13" x14ac:dyDescent="0.3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">
      <c r="A2" s="1"/>
      <c r="B2" s="1"/>
      <c r="C2" s="2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" x14ac:dyDescent="0.35">
      <c r="A3" s="1"/>
      <c r="B3" s="1"/>
      <c r="C3" s="2"/>
      <c r="D3" s="22" t="s">
        <v>30</v>
      </c>
      <c r="E3" s="22"/>
      <c r="F3" s="22"/>
      <c r="G3" s="3"/>
      <c r="H3" s="3"/>
      <c r="I3" s="3"/>
      <c r="J3" s="3"/>
      <c r="K3" s="3"/>
      <c r="L3" s="3"/>
      <c r="M3" s="3"/>
    </row>
    <row r="4" spans="1:13" x14ac:dyDescent="0.3">
      <c r="A4" s="1"/>
      <c r="B4" s="1"/>
      <c r="C4" s="2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3.4" x14ac:dyDescent="0.45">
      <c r="A5" s="1"/>
      <c r="B5" s="1"/>
      <c r="C5" s="23" t="s">
        <v>1</v>
      </c>
      <c r="D5" s="23"/>
      <c r="E5" s="23"/>
      <c r="F5" s="23"/>
      <c r="G5" s="23"/>
      <c r="H5" s="23"/>
      <c r="I5" s="23"/>
      <c r="J5" s="23"/>
      <c r="K5" s="23"/>
      <c r="L5" s="23"/>
      <c r="M5" s="23"/>
    </row>
    <row r="6" spans="1:13" s="4" customFormat="1" ht="39.6" x14ac:dyDescent="0.3">
      <c r="A6" s="10" t="s">
        <v>2</v>
      </c>
      <c r="B6" s="21" t="s">
        <v>3</v>
      </c>
      <c r="C6" s="11" t="s">
        <v>31</v>
      </c>
      <c r="D6" s="8" t="s">
        <v>5</v>
      </c>
      <c r="E6" s="8" t="s">
        <v>6</v>
      </c>
      <c r="F6" s="8" t="s">
        <v>7</v>
      </c>
      <c r="G6" s="15" t="s">
        <v>8</v>
      </c>
      <c r="H6" s="8" t="s">
        <v>9</v>
      </c>
      <c r="I6" s="8" t="s">
        <v>10</v>
      </c>
      <c r="J6" s="8" t="s">
        <v>11</v>
      </c>
      <c r="K6" s="9" t="s">
        <v>12</v>
      </c>
      <c r="L6" s="12" t="s">
        <v>13</v>
      </c>
      <c r="M6" s="13" t="s">
        <v>14</v>
      </c>
    </row>
    <row r="7" spans="1:13" x14ac:dyDescent="0.3">
      <c r="A7" s="33">
        <v>1</v>
      </c>
      <c r="B7" s="33">
        <v>23</v>
      </c>
      <c r="C7" s="34" t="s">
        <v>32</v>
      </c>
      <c r="D7" s="35">
        <v>56</v>
      </c>
      <c r="E7" s="36">
        <v>60</v>
      </c>
      <c r="F7" s="36">
        <v>60</v>
      </c>
      <c r="G7" s="36">
        <v>90</v>
      </c>
      <c r="H7" s="36">
        <v>45</v>
      </c>
      <c r="I7" s="36">
        <v>60</v>
      </c>
      <c r="J7" s="36">
        <v>36</v>
      </c>
      <c r="K7" s="36">
        <f>SUM(Tabla18356[[#This Row],[Super Sprint por Clubes Roquetas]:[Triatlon por Relevos Aguilas]])</f>
        <v>407</v>
      </c>
      <c r="L7" s="37">
        <f>MIN(Tabla18356[[#This Row],[Super Sprint por Clubes Roquetas]:[Triatlon por Relevos Aguilas]])</f>
        <v>36</v>
      </c>
      <c r="M7" s="37">
        <f>Tabla18356[[#This Row],[Total]]-Tabla18356[[#This Row],[MENOR PUNTUACION]]</f>
        <v>371</v>
      </c>
    </row>
    <row r="8" spans="1:13" x14ac:dyDescent="0.3">
      <c r="A8" s="33">
        <v>2</v>
      </c>
      <c r="B8" s="33">
        <v>29</v>
      </c>
      <c r="C8" s="34" t="s">
        <v>35</v>
      </c>
      <c r="D8" s="35">
        <v>52</v>
      </c>
      <c r="E8" s="36">
        <v>48</v>
      </c>
      <c r="F8" s="36">
        <v>40</v>
      </c>
      <c r="G8" s="36">
        <v>78</v>
      </c>
      <c r="H8" s="36">
        <v>9</v>
      </c>
      <c r="I8" s="36">
        <v>56</v>
      </c>
      <c r="J8" s="36">
        <v>42</v>
      </c>
      <c r="K8" s="36">
        <f>SUM(Tabla18356[[#This Row],[Super Sprint por Clubes Roquetas]:[Triatlon por Relevos Aguilas]])</f>
        <v>325</v>
      </c>
      <c r="L8" s="36">
        <f>MIN(Tabla18356[[#This Row],[Super Sprint por Clubes Roquetas]:[Triatlon por Relevos Aguilas]])</f>
        <v>9</v>
      </c>
      <c r="M8" s="36">
        <f>Tabla18356[[#This Row],[Total]]-Tabla18356[[#This Row],[MENOR PUNTUACION]]</f>
        <v>316</v>
      </c>
    </row>
    <row r="9" spans="1:13" x14ac:dyDescent="0.3">
      <c r="A9" s="33">
        <v>3</v>
      </c>
      <c r="B9" s="33">
        <v>24</v>
      </c>
      <c r="C9" s="34" t="s">
        <v>34</v>
      </c>
      <c r="D9" s="35">
        <v>44</v>
      </c>
      <c r="E9" s="36">
        <v>56</v>
      </c>
      <c r="F9" s="36">
        <v>48</v>
      </c>
      <c r="G9" s="36">
        <v>66</v>
      </c>
      <c r="H9" s="36">
        <v>30</v>
      </c>
      <c r="I9" s="36">
        <v>52</v>
      </c>
      <c r="J9" s="36">
        <v>45</v>
      </c>
      <c r="K9" s="36">
        <f>SUM(Tabla18356[[#This Row],[Super Sprint por Clubes Roquetas]:[Triatlon por Relevos Aguilas]])</f>
        <v>341</v>
      </c>
      <c r="L9" s="36">
        <f>MIN(Tabla18356[[#This Row],[Super Sprint por Clubes Roquetas]:[Triatlon por Relevos Aguilas]])</f>
        <v>30</v>
      </c>
      <c r="M9" s="36">
        <f>Tabla18356[[#This Row],[Total]]-Tabla18356[[#This Row],[MENOR PUNTUACION]]</f>
        <v>311</v>
      </c>
    </row>
    <row r="10" spans="1:13" x14ac:dyDescent="0.3">
      <c r="A10" s="33">
        <v>4</v>
      </c>
      <c r="B10" s="33">
        <v>21</v>
      </c>
      <c r="C10" s="34" t="s">
        <v>37</v>
      </c>
      <c r="D10" s="35">
        <v>36</v>
      </c>
      <c r="E10" s="36">
        <v>40</v>
      </c>
      <c r="F10" s="36">
        <v>56</v>
      </c>
      <c r="G10" s="36">
        <v>72</v>
      </c>
      <c r="H10" s="36">
        <v>39</v>
      </c>
      <c r="I10" s="36">
        <v>44</v>
      </c>
      <c r="J10" s="36">
        <v>39</v>
      </c>
      <c r="K10" s="36">
        <f>SUM(Tabla18356[[#This Row],[Super Sprint por Clubes Roquetas]:[Triatlon por Relevos Aguilas]])</f>
        <v>326</v>
      </c>
      <c r="L10" s="36">
        <f>MIN(Tabla18356[[#This Row],[Super Sprint por Clubes Roquetas]:[Triatlon por Relevos Aguilas]])</f>
        <v>36</v>
      </c>
      <c r="M10" s="36">
        <f>Tabla18356[[#This Row],[Total]]-Tabla18356[[#This Row],[MENOR PUNTUACION]]</f>
        <v>290</v>
      </c>
    </row>
    <row r="11" spans="1:13" x14ac:dyDescent="0.3">
      <c r="A11" s="17">
        <v>5</v>
      </c>
      <c r="B11" s="17">
        <v>26</v>
      </c>
      <c r="C11" s="16" t="s">
        <v>33</v>
      </c>
      <c r="D11" s="18">
        <v>60</v>
      </c>
      <c r="E11" s="19">
        <v>44</v>
      </c>
      <c r="F11" s="19">
        <v>52</v>
      </c>
      <c r="G11" s="19">
        <v>48</v>
      </c>
      <c r="H11" s="19">
        <v>36</v>
      </c>
      <c r="I11" s="19">
        <v>48</v>
      </c>
      <c r="J11" s="19">
        <v>30</v>
      </c>
      <c r="K11" s="19">
        <f>SUM(Tabla18356[[#This Row],[Super Sprint por Clubes Roquetas]:[Triatlon por Relevos Aguilas]])</f>
        <v>318</v>
      </c>
      <c r="L11" s="19">
        <f>MIN(Tabla18356[[#This Row],[Super Sprint por Clubes Roquetas]:[Triatlon por Relevos Aguilas]])</f>
        <v>30</v>
      </c>
      <c r="M11" s="19">
        <f>Tabla18356[[#This Row],[Total]]-Tabla18356[[#This Row],[MENOR PUNTUACION]]</f>
        <v>288</v>
      </c>
    </row>
    <row r="12" spans="1:13" x14ac:dyDescent="0.3">
      <c r="A12" s="17">
        <v>6</v>
      </c>
      <c r="B12" s="17">
        <v>31</v>
      </c>
      <c r="C12" s="16" t="s">
        <v>36</v>
      </c>
      <c r="D12" s="18">
        <v>48</v>
      </c>
      <c r="E12" s="19">
        <v>52</v>
      </c>
      <c r="F12" s="19">
        <v>44</v>
      </c>
      <c r="G12" s="19">
        <v>54</v>
      </c>
      <c r="H12" s="19">
        <v>27</v>
      </c>
      <c r="I12" s="19">
        <v>40</v>
      </c>
      <c r="J12" s="19">
        <v>33</v>
      </c>
      <c r="K12" s="19">
        <f>SUM(Tabla18356[[#This Row],[Super Sprint por Clubes Roquetas]:[Triatlon por Relevos Aguilas]])</f>
        <v>298</v>
      </c>
      <c r="L12" s="19">
        <f>MIN(Tabla18356[[#This Row],[Super Sprint por Clubes Roquetas]:[Triatlon por Relevos Aguilas]])</f>
        <v>27</v>
      </c>
      <c r="M12" s="19">
        <f>Tabla18356[[#This Row],[Total]]-Tabla18356[[#This Row],[MENOR PUNTUACION]]</f>
        <v>271</v>
      </c>
    </row>
    <row r="13" spans="1:13" x14ac:dyDescent="0.3">
      <c r="A13" s="17">
        <v>7</v>
      </c>
      <c r="B13" s="17">
        <v>30</v>
      </c>
      <c r="C13" s="16" t="s">
        <v>38</v>
      </c>
      <c r="D13" s="18">
        <v>40</v>
      </c>
      <c r="E13" s="19">
        <v>0</v>
      </c>
      <c r="F13" s="19">
        <v>36</v>
      </c>
      <c r="G13" s="19">
        <v>84</v>
      </c>
      <c r="H13" s="19">
        <v>42</v>
      </c>
      <c r="I13" s="19">
        <v>36</v>
      </c>
      <c r="J13" s="19">
        <v>27</v>
      </c>
      <c r="K13" s="19">
        <f>SUM(Tabla18356[[#This Row],[Super Sprint por Clubes Roquetas]:[Triatlon por Relevos Aguilas]])</f>
        <v>265</v>
      </c>
      <c r="L13" s="19">
        <f>MIN(Tabla18356[[#This Row],[Super Sprint por Clubes Roquetas]:[Triatlon por Relevos Aguilas]])</f>
        <v>0</v>
      </c>
      <c r="M13" s="19">
        <f>Tabla18356[[#This Row],[Total]]-Tabla18356[[#This Row],[MENOR PUNTUACION]]</f>
        <v>265</v>
      </c>
    </row>
    <row r="14" spans="1:13" x14ac:dyDescent="0.3">
      <c r="A14" s="17">
        <v>8</v>
      </c>
      <c r="B14" s="17">
        <v>34</v>
      </c>
      <c r="C14" s="16" t="s">
        <v>41</v>
      </c>
      <c r="D14" s="18">
        <v>28</v>
      </c>
      <c r="E14" s="19">
        <v>28</v>
      </c>
      <c r="F14" s="19">
        <v>28</v>
      </c>
      <c r="G14" s="19">
        <v>60</v>
      </c>
      <c r="H14" s="19">
        <v>0</v>
      </c>
      <c r="I14" s="19">
        <v>24</v>
      </c>
      <c r="J14" s="19">
        <v>24</v>
      </c>
      <c r="K14" s="19">
        <f>SUM(Tabla18356[[#This Row],[Super Sprint por Clubes Roquetas]:[Triatlon por Relevos Aguilas]])</f>
        <v>192</v>
      </c>
      <c r="L14" s="19">
        <f>MIN(Tabla18356[[#This Row],[Super Sprint por Clubes Roquetas]:[Triatlon por Relevos Aguilas]])</f>
        <v>0</v>
      </c>
      <c r="M14" s="19">
        <f>Tabla18356[[#This Row],[Total]]-Tabla18356[[#This Row],[MENOR PUNTUACION]]</f>
        <v>192</v>
      </c>
    </row>
    <row r="15" spans="1:13" x14ac:dyDescent="0.3">
      <c r="A15" s="17">
        <v>9</v>
      </c>
      <c r="B15" s="17">
        <v>27</v>
      </c>
      <c r="C15" s="16" t="s">
        <v>39</v>
      </c>
      <c r="D15" s="18">
        <v>32</v>
      </c>
      <c r="E15" s="19">
        <v>32</v>
      </c>
      <c r="F15" s="19">
        <v>24</v>
      </c>
      <c r="G15" s="19">
        <v>36</v>
      </c>
      <c r="H15" s="19">
        <v>33</v>
      </c>
      <c r="I15" s="19">
        <v>32</v>
      </c>
      <c r="J15" s="19">
        <v>21</v>
      </c>
      <c r="K15" s="19">
        <f>SUM(Tabla18356[[#This Row],[Super Sprint por Clubes Roquetas]:[Triatlon por Relevos Aguilas]])</f>
        <v>210</v>
      </c>
      <c r="L15" s="19">
        <f>MIN(Tabla18356[[#This Row],[Super Sprint por Clubes Roquetas]:[Triatlon por Relevos Aguilas]])</f>
        <v>21</v>
      </c>
      <c r="M15" s="19">
        <f>Tabla18356[[#This Row],[Total]]-Tabla18356[[#This Row],[MENOR PUNTUACION]]</f>
        <v>189</v>
      </c>
    </row>
    <row r="16" spans="1:13" x14ac:dyDescent="0.3">
      <c r="A16" s="17">
        <v>10</v>
      </c>
      <c r="B16" s="17">
        <v>33</v>
      </c>
      <c r="C16" s="16" t="s">
        <v>40</v>
      </c>
      <c r="D16" s="18">
        <v>20</v>
      </c>
      <c r="E16" s="19">
        <v>36</v>
      </c>
      <c r="F16" s="19">
        <v>32</v>
      </c>
      <c r="G16" s="19">
        <v>42</v>
      </c>
      <c r="H16" s="19">
        <v>21</v>
      </c>
      <c r="I16" s="19">
        <v>28</v>
      </c>
      <c r="J16" s="19">
        <v>12</v>
      </c>
      <c r="K16" s="19">
        <f>SUM(Tabla18356[[#This Row],[Super Sprint por Clubes Roquetas]:[Triatlon por Relevos Aguilas]])</f>
        <v>191</v>
      </c>
      <c r="L16" s="19">
        <f>MIN(Tabla18356[[#This Row],[Super Sprint por Clubes Roquetas]:[Triatlon por Relevos Aguilas]])</f>
        <v>12</v>
      </c>
      <c r="M16" s="19">
        <f>Tabla18356[[#This Row],[Total]]-Tabla18356[[#This Row],[MENOR PUNTUACION]]</f>
        <v>179</v>
      </c>
    </row>
    <row r="17" spans="1:13" x14ac:dyDescent="0.3">
      <c r="A17" s="17">
        <v>11</v>
      </c>
      <c r="B17" s="17">
        <v>25</v>
      </c>
      <c r="C17" s="16" t="s">
        <v>42</v>
      </c>
      <c r="D17" s="18">
        <v>24</v>
      </c>
      <c r="E17" s="19">
        <v>16</v>
      </c>
      <c r="F17" s="19">
        <v>20</v>
      </c>
      <c r="G17" s="19">
        <v>24</v>
      </c>
      <c r="H17" s="19">
        <v>24</v>
      </c>
      <c r="I17" s="19">
        <v>20</v>
      </c>
      <c r="J17" s="19">
        <v>15</v>
      </c>
      <c r="K17" s="19">
        <f>SUM(Tabla18356[[#This Row],[Super Sprint por Clubes Roquetas]:[Triatlon por Relevos Aguilas]])</f>
        <v>143</v>
      </c>
      <c r="L17" s="19">
        <f>MIN(Tabla18356[[#This Row],[Super Sprint por Clubes Roquetas]:[Triatlon por Relevos Aguilas]])</f>
        <v>15</v>
      </c>
      <c r="M17" s="19">
        <f>Tabla18356[[#This Row],[Total]]-Tabla18356[[#This Row],[MENOR PUNTUACION]]</f>
        <v>128</v>
      </c>
    </row>
    <row r="18" spans="1:13" x14ac:dyDescent="0.3">
      <c r="A18" s="29">
        <v>12</v>
      </c>
      <c r="B18" s="29">
        <v>32</v>
      </c>
      <c r="C18" s="30" t="s">
        <v>43</v>
      </c>
      <c r="D18" s="31">
        <v>16</v>
      </c>
      <c r="E18" s="32">
        <v>24</v>
      </c>
      <c r="F18" s="32">
        <v>12</v>
      </c>
      <c r="G18" s="32">
        <v>18</v>
      </c>
      <c r="H18" s="32">
        <v>18</v>
      </c>
      <c r="I18" s="32">
        <v>12</v>
      </c>
      <c r="J18" s="32">
        <v>18</v>
      </c>
      <c r="K18" s="32">
        <f>SUM(Tabla18356[[#This Row],[Super Sprint por Clubes Roquetas]:[Triatlon por Relevos Aguilas]])</f>
        <v>118</v>
      </c>
      <c r="L18" s="32">
        <f>MIN(Tabla18356[[#This Row],[Super Sprint por Clubes Roquetas]:[Triatlon por Relevos Aguilas]])</f>
        <v>12</v>
      </c>
      <c r="M18" s="32">
        <f>Tabla18356[[#This Row],[Total]]-Tabla18356[[#This Row],[MENOR PUNTUACION]]</f>
        <v>106</v>
      </c>
    </row>
    <row r="19" spans="1:13" x14ac:dyDescent="0.3">
      <c r="A19" s="29">
        <v>13</v>
      </c>
      <c r="B19" s="29">
        <v>28</v>
      </c>
      <c r="C19" s="30" t="s">
        <v>46</v>
      </c>
      <c r="D19" s="31">
        <v>8</v>
      </c>
      <c r="E19" s="32">
        <v>8</v>
      </c>
      <c r="F19" s="32">
        <v>16</v>
      </c>
      <c r="G19" s="32">
        <v>30</v>
      </c>
      <c r="H19" s="32">
        <v>15</v>
      </c>
      <c r="I19" s="32">
        <v>4</v>
      </c>
      <c r="J19" s="32">
        <v>6</v>
      </c>
      <c r="K19" s="32">
        <f>SUM(Tabla18356[[#This Row],[Super Sprint por Clubes Roquetas]:[Triatlon por Relevos Aguilas]])</f>
        <v>87</v>
      </c>
      <c r="L19" s="32">
        <f>MIN(Tabla18356[[#This Row],[Super Sprint por Clubes Roquetas]:[Triatlon por Relevos Aguilas]])</f>
        <v>4</v>
      </c>
      <c r="M19" s="32">
        <f>Tabla18356[[#This Row],[Total]]-Tabla18356[[#This Row],[MENOR PUNTUACION]]</f>
        <v>83</v>
      </c>
    </row>
    <row r="20" spans="1:13" x14ac:dyDescent="0.3">
      <c r="A20" s="29">
        <v>14</v>
      </c>
      <c r="B20" s="29">
        <v>22</v>
      </c>
      <c r="C20" s="30" t="s">
        <v>45</v>
      </c>
      <c r="D20" s="31">
        <v>4</v>
      </c>
      <c r="E20" s="32">
        <v>12</v>
      </c>
      <c r="F20" s="32">
        <v>4</v>
      </c>
      <c r="G20" s="32">
        <v>12</v>
      </c>
      <c r="H20" s="32">
        <v>12</v>
      </c>
      <c r="I20" s="32">
        <v>16</v>
      </c>
      <c r="J20" s="32">
        <v>9</v>
      </c>
      <c r="K20" s="32">
        <f>SUM(Tabla18356[[#This Row],[Super Sprint por Clubes Roquetas]:[Triatlon por Relevos Aguilas]])</f>
        <v>69</v>
      </c>
      <c r="L20" s="32">
        <f>MIN(Tabla18356[[#This Row],[Super Sprint por Clubes Roquetas]:[Triatlon por Relevos Aguilas]])</f>
        <v>4</v>
      </c>
      <c r="M20" s="32">
        <f>Tabla18356[[#This Row],[Total]]-Tabla18356[[#This Row],[MENOR PUNTUACION]]</f>
        <v>65</v>
      </c>
    </row>
    <row r="21" spans="1:13" x14ac:dyDescent="0.3">
      <c r="A21" s="29">
        <v>15</v>
      </c>
      <c r="B21" s="29">
        <v>35</v>
      </c>
      <c r="C21" s="38" t="s">
        <v>44</v>
      </c>
      <c r="D21" s="31">
        <v>12</v>
      </c>
      <c r="E21" s="32">
        <v>20</v>
      </c>
      <c r="F21" s="32">
        <v>8</v>
      </c>
      <c r="G21" s="32">
        <v>0</v>
      </c>
      <c r="H21" s="32">
        <v>0</v>
      </c>
      <c r="I21" s="32">
        <v>8</v>
      </c>
      <c r="J21" s="32">
        <v>3</v>
      </c>
      <c r="K21" s="32">
        <f>SUM(Tabla18356[[#This Row],[Super Sprint por Clubes Roquetas]:[Triatlon por Relevos Aguilas]])</f>
        <v>51</v>
      </c>
      <c r="L21" s="39">
        <f>MIN(Tabla18356[[#This Row],[Super Sprint por Clubes Roquetas]:[Triatlon por Relevos Aguilas]])</f>
        <v>0</v>
      </c>
      <c r="M21" s="39">
        <f>Tabla18356[[#This Row],[Total]]-Tabla18356[[#This Row],[MENOR PUNTUACION]]</f>
        <v>51</v>
      </c>
    </row>
  </sheetData>
  <mergeCells count="2">
    <mergeCell ref="D3:F3"/>
    <mergeCell ref="C5:M5"/>
  </mergeCells>
  <pageMargins left="0.7" right="0.7" top="0.75" bottom="0.75" header="0.3" footer="0.3"/>
  <pageSetup paperSize="9" orientation="portrait" r:id="rId1"/>
  <drawing r:id="rId2"/>
  <legacyDrawing r:id="rId3"/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9bb4698-e239-4aef-a13d-6bc617e6dd23" xsi:nil="true"/>
    <lcf76f155ced4ddcb4097134ff3c332f xmlns="5a863050-148c-436d-b424-7f3aae80bcd9">
      <Terms xmlns="http://schemas.microsoft.com/office/infopath/2007/PartnerControls"/>
    </lcf76f155ced4ddcb4097134ff3c332f>
    <SharedWithUsers xmlns="09bb4698-e239-4aef-a13d-6bc617e6dd23">
      <UserInfo>
        <DisplayName/>
        <AccountId xsi:nil="true"/>
        <AccountType/>
      </UserInfo>
    </SharedWithUsers>
    <MediaLengthInSeconds xmlns="5a863050-148c-436d-b424-7f3aae80bcd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DDC87F2AAC3EF41BBBB6B811E5B4423" ma:contentTypeVersion="15" ma:contentTypeDescription="Crear nuevo documento." ma:contentTypeScope="" ma:versionID="091a310d7091fb2caf8e424ad82ea455">
  <xsd:schema xmlns:xsd="http://www.w3.org/2001/XMLSchema" xmlns:xs="http://www.w3.org/2001/XMLSchema" xmlns:p="http://schemas.microsoft.com/office/2006/metadata/properties" xmlns:ns2="5a863050-148c-436d-b424-7f3aae80bcd9" xmlns:ns3="09bb4698-e239-4aef-a13d-6bc617e6dd23" targetNamespace="http://schemas.microsoft.com/office/2006/metadata/properties" ma:root="true" ma:fieldsID="0addd3df3c536f19d28a067529a93ace" ns2:_="" ns3:_="">
    <xsd:import namespace="5a863050-148c-436d-b424-7f3aae80bcd9"/>
    <xsd:import namespace="09bb4698-e239-4aef-a13d-6bc617e6dd23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863050-148c-436d-b424-7f3aae80bcd9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58d1c40f-05b1-4c77-9df2-b3edd9801f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bb4698-e239-4aef-a13d-6bc617e6dd2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ea78fa47-5118-4e06-9815-05b22051db64}" ma:internalName="TaxCatchAll" ma:showField="CatchAllData" ma:web="09bb4698-e239-4aef-a13d-6bc617e6dd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C39554-50A4-4C39-A47B-10D97DC5E3B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F5C9913-3AF0-4B39-8E6C-62206C5F403D}">
  <ds:schemaRefs>
    <ds:schemaRef ds:uri="http://schemas.microsoft.com/office/2006/metadata/properties"/>
    <ds:schemaRef ds:uri="http://schemas.microsoft.com/office/infopath/2007/PartnerControls"/>
    <ds:schemaRef ds:uri="09bb4698-e239-4aef-a13d-6bc617e6dd23"/>
    <ds:schemaRef ds:uri="5a863050-148c-436d-b424-7f3aae80bcd9"/>
  </ds:schemaRefs>
</ds:datastoreItem>
</file>

<file path=customXml/itemProps3.xml><?xml version="1.0" encoding="utf-8"?>
<ds:datastoreItem xmlns:ds="http://schemas.openxmlformats.org/officeDocument/2006/customXml" ds:itemID="{F3000A57-38D1-488E-8F3D-44046B760F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863050-148c-436d-b424-7f3aae80bcd9"/>
    <ds:schemaRef ds:uri="09bb4698-e239-4aef-a13d-6bc617e6dd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 1M 2024</vt:lpstr>
      <vt:lpstr>2M 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Jorge Garcia</dc:creator>
  <cp:keywords/>
  <dc:description/>
  <cp:lastModifiedBy>Javier Rodriguez | FETRI</cp:lastModifiedBy>
  <cp:revision/>
  <dcterms:created xsi:type="dcterms:W3CDTF">2020-09-07T21:01:09Z</dcterms:created>
  <dcterms:modified xsi:type="dcterms:W3CDTF">2024-06-23T09:13:04Z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0x0101007DDC87F2AAC3EF41BBBB6B811E5B4423</vt:lpwstr>
  </property>
  <property fmtid="{D5CDD505-2E9C-101B-9397-08002B2CF9AE}" pid="3" name="Order">
    <vt:r8>23823800</vt:r8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ediaServiceImageTags">
    <vt:lpwstr/>
  </property>
</Properties>
</file>