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RodriguezFETRI\Desktop\ALBACETE 25\TABLAS DE LA LIGA DUATLON 2025\"/>
    </mc:Choice>
  </mc:AlternateContent>
  <xr:revisionPtr revIDLastSave="0" documentId="13_ncr:1_{4A834F24-2F0D-4C7B-816A-E2F06B3A332C}" xr6:coauthVersionLast="47" xr6:coauthVersionMax="47" xr10:uidLastSave="{00000000-0000-0000-0000-000000000000}"/>
  <bookViews>
    <workbookView xWindow="-108" yWindow="-108" windowWidth="23256" windowHeight="12456" activeTab="1" xr2:uid="{D6B9F79B-32EC-4DC1-906A-6010276B8130}"/>
  </bookViews>
  <sheets>
    <sheet name="1ªF 2025" sheetId="12" r:id="rId1"/>
    <sheet name="2ªF 2025" sheetId="13" r:id="rId2"/>
  </sheets>
  <externalReferences>
    <externalReference r:id="rId3"/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2" l="1"/>
  <c r="N9" i="12"/>
  <c r="M10" i="12"/>
  <c r="N16" i="12"/>
  <c r="N15" i="12"/>
  <c r="M19" i="12"/>
  <c r="N18" i="12"/>
  <c r="N21" i="12"/>
  <c r="N11" i="13"/>
  <c r="N12" i="13"/>
  <c r="M17" i="13"/>
  <c r="N16" i="13"/>
  <c r="N15" i="13"/>
  <c r="N19" i="13"/>
  <c r="N21" i="13"/>
  <c r="N10" i="13"/>
  <c r="N9" i="13"/>
  <c r="M13" i="13"/>
  <c r="N8" i="13"/>
  <c r="N14" i="13"/>
  <c r="N18" i="13"/>
  <c r="M8" i="12"/>
  <c r="N13" i="12"/>
  <c r="N12" i="12"/>
  <c r="N11" i="12"/>
  <c r="M14" i="12"/>
  <c r="M20" i="12"/>
  <c r="N7" i="13"/>
  <c r="N20" i="13"/>
  <c r="N17" i="12"/>
  <c r="N10" i="12" l="1"/>
  <c r="O10" i="12" s="1"/>
  <c r="N8" i="12"/>
  <c r="O8" i="12" s="1"/>
  <c r="M11" i="12"/>
  <c r="O11" i="12" s="1"/>
  <c r="N19" i="12"/>
  <c r="O19" i="12" s="1"/>
  <c r="M7" i="12"/>
  <c r="O7" i="12" s="1"/>
  <c r="M15" i="12"/>
  <c r="O15" i="12" s="1"/>
  <c r="M17" i="12"/>
  <c r="O17" i="12" s="1"/>
  <c r="N14" i="12"/>
  <c r="O14" i="12" s="1"/>
  <c r="M18" i="12"/>
  <c r="O18" i="12" s="1"/>
  <c r="N17" i="13"/>
  <c r="O17" i="13" s="1"/>
  <c r="M14" i="13"/>
  <c r="O14" i="13" s="1"/>
  <c r="N13" i="13"/>
  <c r="O13" i="13" s="1"/>
  <c r="M18" i="13"/>
  <c r="O18" i="13" s="1"/>
  <c r="M7" i="13"/>
  <c r="O7" i="13" s="1"/>
  <c r="M20" i="13"/>
  <c r="O20" i="13" s="1"/>
  <c r="M16" i="13"/>
  <c r="O16" i="13" s="1"/>
  <c r="M11" i="13"/>
  <c r="O11" i="13" s="1"/>
  <c r="M21" i="12"/>
  <c r="O21" i="12" s="1"/>
  <c r="M16" i="12"/>
  <c r="O16" i="12" s="1"/>
  <c r="M12" i="12"/>
  <c r="O12" i="12" s="1"/>
  <c r="M13" i="12"/>
  <c r="O13" i="12" s="1"/>
  <c r="N20" i="12"/>
  <c r="O20" i="12" s="1"/>
  <c r="M10" i="13"/>
  <c r="O10" i="13" s="1"/>
  <c r="M19" i="13"/>
  <c r="O19" i="13" s="1"/>
  <c r="M12" i="13"/>
  <c r="O12" i="13" s="1"/>
  <c r="M8" i="13"/>
  <c r="O8" i="13" s="1"/>
  <c r="M21" i="13"/>
  <c r="O21" i="13" s="1"/>
  <c r="M9" i="13"/>
  <c r="O9" i="13" s="1"/>
  <c r="M15" i="13"/>
  <c r="O15" i="13" s="1"/>
  <c r="M9" i="12"/>
  <c r="O9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J14" authorId="0" shapeId="0" xr:uid="{0B38A986-5F0F-4222-8467-EB19B35CBE50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
</t>
        </r>
      </text>
    </comment>
    <comment ref="I19" authorId="0" shapeId="0" xr:uid="{FF200AE6-1696-4BA2-8DD7-4324286ABC62}">
      <text>
        <r>
          <rPr>
            <b/>
            <sz val="9"/>
            <color indexed="81"/>
            <rFont val="Tahoma"/>
            <family val="2"/>
          </rPr>
          <t xml:space="preserve">DSQ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F12" authorId="0" shapeId="0" xr:uid="{E2B30FEF-8643-446E-9958-D46116D4B747}">
      <text>
        <r>
          <rPr>
            <b/>
            <sz val="9"/>
            <color indexed="81"/>
            <rFont val="Tahoma"/>
            <family val="2"/>
          </rPr>
          <t>DNF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7C2EF23-E81F-4770-BD89-743BFC377C83}">
      <text>
        <r>
          <rPr>
            <sz val="9"/>
            <color indexed="81"/>
            <rFont val="Tahoma"/>
            <family val="2"/>
          </rPr>
          <t xml:space="preserve">DNF
</t>
        </r>
      </text>
    </comment>
  </commentList>
</comments>
</file>

<file path=xl/sharedStrings.xml><?xml version="1.0" encoding="utf-8"?>
<sst xmlns="http://schemas.openxmlformats.org/spreadsheetml/2006/main" count="92" uniqueCount="78">
  <si>
    <t>1ª DIVISIÓN FEM.</t>
  </si>
  <si>
    <t>Pos</t>
  </si>
  <si>
    <t>DORSAL</t>
  </si>
  <si>
    <t>PRIMERA DIVISION FEMENINA</t>
  </si>
  <si>
    <t>DUATLON SUPER SPRINT POR CLUBES LA NUCIA</t>
  </si>
  <si>
    <t>DUATLON SUPER SPRINT POR CLUBES 2*2 LA NUCIA</t>
  </si>
  <si>
    <t>DUATLON POR CLUBES ALBACETE</t>
  </si>
  <si>
    <t>TOTAL</t>
  </si>
  <si>
    <t>MENOR VALOR</t>
  </si>
  <si>
    <t>PUNTOS FINAL LIGA</t>
  </si>
  <si>
    <t>A.D. NAUTICO DE NARON</t>
  </si>
  <si>
    <t>C.E.A. BETERA</t>
  </si>
  <si>
    <t>CLUB DE TRIATLÓN DIABLILLOS DE RIVAS</t>
  </si>
  <si>
    <t>STADIUM CASABLANCA MAPEI</t>
  </si>
  <si>
    <t>CIDADE DE LUGO FLUVIAL</t>
  </si>
  <si>
    <t>DEPORAMA TRIATLÓN SORIANO</t>
  </si>
  <si>
    <t>C.E. KATOA BARCELONA</t>
  </si>
  <si>
    <t>ISBILYA - SLOPPY JOE´S</t>
  </si>
  <si>
    <t>SALTOKI TRIKIDEAK</t>
  </si>
  <si>
    <t>CLUB TRIATLÓN ALBACETE RES</t>
  </si>
  <si>
    <t>MARLINS TRIATLON MADRID</t>
  </si>
  <si>
    <t>AD TRIATLÓN ECOSPORT ALCOBENDAS</t>
  </si>
  <si>
    <t>TRIPUÇOL</t>
  </si>
  <si>
    <t>PRAT TRIATLO 1994</t>
  </si>
  <si>
    <t>CLUB TRIATLON OVIEDO</t>
  </si>
  <si>
    <t>2ª DIVISIÓN FEM.</t>
  </si>
  <si>
    <t>SEGUNDA DIVISION FEMENINA</t>
  </si>
  <si>
    <t>CLUB TRIATLON LAS ROZAS</t>
  </si>
  <si>
    <t>TRI INFINITY MÓSTOLES</t>
  </si>
  <si>
    <t>C.D.T RESISTENTIA T3</t>
  </si>
  <si>
    <t>TRIATLON INFORHOUSE SANTIAGO</t>
  </si>
  <si>
    <t>LEA LA BLANCA</t>
  </si>
  <si>
    <t>MONTILLA-CORDOBA TRIATLON</t>
  </si>
  <si>
    <t>CLUB TRIATLON TRITONES RIOJA</t>
  </si>
  <si>
    <t>E-TRIATLÓN VALLADOLID</t>
  </si>
  <si>
    <t>C.D. TRIATLÓN LAGUNA DE DUERO</t>
  </si>
  <si>
    <t>CLUB TRIATLONCIEM</t>
  </si>
  <si>
    <t>DUATLON CRE AVILES</t>
  </si>
  <si>
    <t>DUATLON RELEVOS AVILES</t>
  </si>
  <si>
    <t>LIGA NACIONAL DE CLUBES DE DUATLÓN 2025</t>
  </si>
  <si>
    <t>TRIATLON SQUALI CARABANCHEL</t>
  </si>
  <si>
    <t>CLUB NATACIÓ BARCELONA FASTTRIATLON</t>
  </si>
  <si>
    <t>HIRU HERRI A. T.</t>
  </si>
  <si>
    <t>C.T. AL-FANADIC</t>
  </si>
  <si>
    <t>CLUB TRIATLÓN EUROPA</t>
  </si>
  <si>
    <t>DUATLON RELEVOS / PAREJAS ALBACETE</t>
  </si>
  <si>
    <t>DUATLON POR RELEVOS MIXTOS LA NUCIA</t>
  </si>
  <si>
    <t>COD CLUB</t>
  </si>
  <si>
    <t>MAD013</t>
  </si>
  <si>
    <t>VAL006</t>
  </si>
  <si>
    <t>GAL006</t>
  </si>
  <si>
    <t>GAL003</t>
  </si>
  <si>
    <t>CYL007</t>
  </si>
  <si>
    <t>ARA004</t>
  </si>
  <si>
    <t>CAT005</t>
  </si>
  <si>
    <t>CLM003</t>
  </si>
  <si>
    <t>NAV002</t>
  </si>
  <si>
    <t>VAL124</t>
  </si>
  <si>
    <t>MAD021</t>
  </si>
  <si>
    <t>GAL015</t>
  </si>
  <si>
    <t>MAD029</t>
  </si>
  <si>
    <t>AND115</t>
  </si>
  <si>
    <t>MAD088</t>
  </si>
  <si>
    <t>AND024</t>
  </si>
  <si>
    <t>RIO008</t>
  </si>
  <si>
    <t>CAT033</t>
  </si>
  <si>
    <t>MAD032</t>
  </si>
  <si>
    <t>VAL031</t>
  </si>
  <si>
    <t>CAT021</t>
  </si>
  <si>
    <t>EUS006</t>
  </si>
  <si>
    <t>MAD056</t>
  </si>
  <si>
    <t>CYL009</t>
  </si>
  <si>
    <t>CYL038</t>
  </si>
  <si>
    <t>AST001</t>
  </si>
  <si>
    <t>NAV008</t>
  </si>
  <si>
    <t>ARA032</t>
  </si>
  <si>
    <t>AND015</t>
  </si>
  <si>
    <t>MAD023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</si>
</sst>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Robot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FF00"/>
      <name val="Roboto"/>
    </font>
    <font>
      <sz val="11"/>
      <color rgb="FF000000"/>
      <name val="Calibri"/>
      <family val="2"/>
    </font>
    <font>
      <sz val="10"/>
      <color rgb="FF000000"/>
      <name val="Roboto"/>
    </font>
    <font>
      <b/>
      <sz val="10"/>
      <color rgb="FF000000"/>
      <name val="Roboto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Roboto"/>
    </font>
    <font>
      <b/>
      <sz val="10"/>
      <name val="Roboto"/>
    </font>
  </fonts>
  <fills count="36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 style="thin">
        <color theme="0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0122D"/>
      </bottom>
      <diagonal/>
    </border>
    <border>
      <left/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/>
      <right style="thin">
        <color rgb="FFD0122D"/>
      </right>
      <top style="thin">
        <color theme="0"/>
      </top>
      <bottom/>
      <diagonal/>
    </border>
  </borders>
  <cellStyleXfs count="44">
    <xf numFmtId="0" fontId="0" fillId="0" borderId="0"/>
    <xf numFmtId="0" fontId="9" fillId="0" borderId="0"/>
    <xf numFmtId="0" fontId="10" fillId="0" borderId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5" applyNumberFormat="0" applyAlignment="0" applyProtection="0"/>
    <xf numFmtId="0" fontId="21" fillId="8" borderId="16" applyNumberFormat="0" applyAlignment="0" applyProtection="0"/>
    <xf numFmtId="0" fontId="22" fillId="8" borderId="15" applyNumberFormat="0" applyAlignment="0" applyProtection="0"/>
    <xf numFmtId="0" fontId="23" fillId="0" borderId="17" applyNumberFormat="0" applyFill="0" applyAlignment="0" applyProtection="0"/>
    <xf numFmtId="0" fontId="24" fillId="9" borderId="18" applyNumberFormat="0" applyAlignment="0" applyProtection="0"/>
    <xf numFmtId="0" fontId="25" fillId="0" borderId="0" applyNumberFormat="0" applyFill="0" applyBorder="0" applyAlignment="0" applyProtection="0"/>
    <xf numFmtId="0" fontId="12" fillId="10" borderId="19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8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9" fillId="0" borderId="0" xfId="0" applyFont="1"/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34" fillId="35" borderId="2" xfId="0" applyFont="1" applyFill="1" applyBorder="1" applyAlignment="1">
      <alignment horizontal="center"/>
    </xf>
    <xf numFmtId="0" fontId="34" fillId="35" borderId="1" xfId="0" applyFont="1" applyFill="1" applyBorder="1" applyAlignment="1">
      <alignment horizontal="center" vertical="center" wrapText="1"/>
    </xf>
    <xf numFmtId="0" fontId="34" fillId="35" borderId="1" xfId="0" applyFont="1" applyFill="1" applyBorder="1" applyAlignment="1">
      <alignment horizontal="justify" vertical="center" wrapText="1"/>
    </xf>
    <xf numFmtId="0" fontId="34" fillId="35" borderId="4" xfId="0" applyFont="1" applyFill="1" applyBorder="1" applyAlignment="1">
      <alignment horizontal="center"/>
    </xf>
    <xf numFmtId="0" fontId="34" fillId="35" borderId="3" xfId="0" applyFont="1" applyFill="1" applyBorder="1" applyAlignment="1">
      <alignment horizontal="center"/>
    </xf>
    <xf numFmtId="0" fontId="35" fillId="35" borderId="3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/>
    </xf>
    <xf numFmtId="0" fontId="34" fillId="35" borderId="21" xfId="0" applyFont="1" applyFill="1" applyBorder="1" applyAlignment="1">
      <alignment horizontal="center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2" xfId="1" xr:uid="{75AB5CAF-1B20-475D-9CAF-B15CEB5C6671}"/>
    <cellStyle name="Normal 3" xfId="2" xr:uid="{00B0DFE2-26FB-435B-B58F-612011313CED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38"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rgb="FFFFFFF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  <color rgb="FFF16176"/>
      <color rgb="FFD01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18915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C29E-3166-4982-926C-779B9628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4</xdr:col>
      <xdr:colOff>35063</xdr:colOff>
      <xdr:row>4</xdr:row>
      <xdr:rowOff>72812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95EDF1-FA19-4945-85C0-F2AE01F15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06" y="204280"/>
          <a:ext cx="2336946" cy="6421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esktop\ALBACETE%2025\RESULTADOS\1fem.xlsx" TargetMode="External"/><Relationship Id="rId1" Type="http://schemas.openxmlformats.org/officeDocument/2006/relationships/externalLinkPath" Target="/Users/JavierRodriguezFETRI/Desktop/ALBACETE%2025/RESULTADOS/1fe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ownloads\_LITE_Final_.xlsx" TargetMode="External"/><Relationship Id="rId1" Type="http://schemas.openxmlformats.org/officeDocument/2006/relationships/externalLinkPath" Target="https://triatlonesp.sharepoint.com/Users/JavierRodriguezFETRI/Downloads/_LITE_Final_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esktop\RESULTADOS\2X2\2x2_2&#170;_Division_Femenina_-_FINAL.xlsx" TargetMode="External"/><Relationship Id="rId1" Type="http://schemas.openxmlformats.org/officeDocument/2006/relationships/externalLinkPath" Target="https://triatlonesp.sharepoint.com/Users/JavierRodriguezFETRI/Desktop/RESULTADOS/2X2/2x2_2&#170;_Division_Femenina_-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Fetri_Albacete_2025_-_(2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x2_2ª_Division_Femenina_-_FIN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D1FD33-2C86-4723-B251-11E3CFDB1734}" name="Tabla1624" displayName="Tabla1624" ref="B6:O21" totalsRowShown="0" headerRowDxfId="37" dataDxfId="35" headerRowBorderDxfId="36" tableBorderDxfId="34" totalsRowBorderDxfId="33">
  <autoFilter ref="B6:O21" xr:uid="{0CC7C4C5-FB41-4738-BCA3-B4C815842339}"/>
  <sortState xmlns:xlrd2="http://schemas.microsoft.com/office/spreadsheetml/2017/richdata2" ref="B7:O21">
    <sortCondition descending="1" ref="O6:O21"/>
  </sortState>
  <tableColumns count="14">
    <tableColumn id="1" xr3:uid="{F821D93E-854F-4085-819E-B2F19B31D6A4}" name="Pos" dataDxfId="32"/>
    <tableColumn id="13" xr3:uid="{ACFB26C7-EDFB-4F79-9275-291859A2CB9A}" name="DORSAL" dataDxfId="31"/>
    <tableColumn id="14" xr3:uid="{5EC5FA89-E586-49ED-A620-FA3638D39A8B}" name="COD CLUB" dataDxfId="30"/>
    <tableColumn id="2" xr3:uid="{7944D82C-2CBC-4441-8222-230793870366}" name="PRIMERA DIVISION FEMENINA" dataDxfId="29"/>
    <tableColumn id="3" xr3:uid="{43380FAA-F7CB-4F4A-9A93-B5B1365C09C1}" name="DUATLON CRE AVILES" dataDxfId="28"/>
    <tableColumn id="4" xr3:uid="{21F97CFB-8480-4DB7-AA3D-61034E1FD8DF}" name="DUATLON RELEVOS AVILES" dataDxfId="27"/>
    <tableColumn id="5" xr3:uid="{9D895378-8DD9-4626-9429-E7513D5ED120}" name="DUATLON SUPER SPRINT POR CLUBES LA NUCIA" dataDxfId="26"/>
    <tableColumn id="6" xr3:uid="{8B84F5E6-BE9D-470E-9AA2-138071838303}" name="DUATLON RELEVOS / PAREJAS ALBACETE" dataDxfId="25"/>
    <tableColumn id="10" xr3:uid="{3C01589E-7297-4F00-A7A5-FE4E09F70235}" name="DUATLON SUPER SPRINT POR CLUBES 2*2 LA NUCIA" dataDxfId="24"/>
    <tableColumn id="9" xr3:uid="{F75CFCA9-931A-46AA-8298-28AE099B83DB}" name="DUATLON POR CLUBES ALBACETE" dataDxfId="23">
      <calculatedColumnFormula>+VLOOKUP(Tabla1624[[#This Row],[COD CLUB]],[1]Hoja1!$D$4:$E$18,2,0)</calculatedColumnFormula>
    </tableColumn>
    <tableColumn id="7" xr3:uid="{90C30F53-10FC-4B57-B43E-CA82FE8CE292}" name="DUATLON POR RELEVOS MIXTOS LA NUCIA" dataDxfId="22">
      <calculatedColumnFormula>+VLOOKUP(Tabla1624[[#This Row],[PRIMERA DIVISION FEMENINA]],[2]Data!$D:$N,11,0)</calculatedColumnFormula>
    </tableColumn>
    <tableColumn id="8" xr3:uid="{2B016933-C2CC-40B0-B8AE-77CBC5C7AF3A}" name="TOTAL" dataDxfId="21">
      <calculatedColumnFormula>SUM(Tabla1624[[#This Row],[DUATLON CRE AVILES]:[DUATLON POR RELEVOS MIXTOS LA NUCIA]])</calculatedColumnFormula>
    </tableColumn>
    <tableColumn id="11" xr3:uid="{952FE5A8-BCFA-4B7F-8B2E-F16DAA859BC8}" name="MENOR VALOR" dataDxfId="20">
      <calculatedColumnFormula>MIN(Tabla1624[[#This Row],[DUATLON CRE AVILES]:[DUATLON POR RELEVOS MIXTOS LA NUCIA]])</calculatedColumnFormula>
    </tableColumn>
    <tableColumn id="12" xr3:uid="{B8558845-75BB-4C7F-A80C-EA85AE8226DB}" name="PUNTOS FINAL LIGA" dataDxfId="19">
      <calculatedColumnFormula>Tabla1624[[#This Row],[TOTAL]]-N7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CC47D5-3C61-4E47-B377-BA113D47F729}" name="Tabla16935" displayName="Tabla16935" ref="B6:O21" totalsRowShown="0" headerRowDxfId="18" dataDxfId="16" headerRowBorderDxfId="17" tableBorderDxfId="15" totalsRowBorderDxfId="14">
  <autoFilter ref="B6:O21" xr:uid="{0CC7C4C5-FB41-4738-BCA3-B4C815842339}"/>
  <sortState xmlns:xlrd2="http://schemas.microsoft.com/office/spreadsheetml/2017/richdata2" ref="B7:O21">
    <sortCondition descending="1" ref="O6:O21"/>
  </sortState>
  <tableColumns count="14">
    <tableColumn id="1" xr3:uid="{87C91CBD-BE65-4CCB-A477-158EE7F3CC50}" name="Pos" dataDxfId="13"/>
    <tableColumn id="13" xr3:uid="{C03E5F41-C1A3-47CF-9B83-042FCBDB2874}" name="DORSAL" dataDxfId="12"/>
    <tableColumn id="14" xr3:uid="{7C3B1787-BE96-4138-9498-1CD451B8E748}" name="COD CLUB" dataDxfId="11"/>
    <tableColumn id="2" xr3:uid="{B7B36AF8-BDCD-46B1-955C-D769F09D303C}" name="SEGUNDA DIVISION FEMENINA" dataDxfId="10"/>
    <tableColumn id="3" xr3:uid="{49A2ED15-9026-4FFB-8CC7-8644C392A2C4}" name="DUATLON CRE AVILES" dataDxfId="9"/>
    <tableColumn id="4" xr3:uid="{B6183790-A6FC-4724-AE04-29F24765E0FF}" name="DUATLON RELEVOS AVILES" dataDxfId="8"/>
    <tableColumn id="5" xr3:uid="{4D7D1D4A-23A5-4484-9CAE-8BC924B336D0}" name="DUATLON SUPER SPRINT POR CLUBES LA NUCIA" dataDxfId="7"/>
    <tableColumn id="6" xr3:uid="{B44AAFBE-D308-44D8-B2D4-C0FF3245D181}" name="DUATLON RELEVOS / PAREJAS ALBACETE" dataDxfId="6"/>
    <tableColumn id="7" xr3:uid="{7978DAC8-982B-4BDF-9945-DD2AC440B797}" name="DUATLON SUPER SPRINT POR CLUBES 2*2 LA NUCIA" dataDxfId="5">
      <calculatedColumnFormula>+VLOOKUP(Tabla16935[[#This Row],[SEGUNDA DIVISION FEMENINA]],'[3]2x2_2ª_Division_Femenina_-_FINA'!$C:$E,3,0)</calculatedColumnFormula>
    </tableColumn>
    <tableColumn id="10" xr3:uid="{8ECEC3EB-16B5-4D5C-9B67-7C2952E47C10}" name="DUATLON POR CLUBES ALBACETE" dataDxfId="4"/>
    <tableColumn id="9" xr3:uid="{C4EF03B8-5392-46FF-BD17-5EBD58946764}" name="DUATLON POR RELEVOS MIXTOS LA NUCIA" dataDxfId="3">
      <calculatedColumnFormula>+VLOOKUP(Tabla16935[[#This Row],[SEGUNDA DIVISION FEMENINA]],[2]Data!$D:$N,11,0)</calculatedColumnFormula>
    </tableColumn>
    <tableColumn id="8" xr3:uid="{6BCC4A94-5B8F-405A-A565-F63451E7A6A6}" name="TOTAL" dataDxfId="2">
      <calculatedColumnFormula>SUM(Tabla16935[[#This Row],[DUATLON CRE AVILES]:[DUATLON POR RELEVOS MIXTOS LA NUCIA]])</calculatedColumnFormula>
    </tableColumn>
    <tableColumn id="11" xr3:uid="{5FFA5BB3-F4BD-4CC8-8441-684015017FD7}" name="MENOR VALOR" dataDxfId="1">
      <calculatedColumnFormula>MIN(Tabla16935[[#This Row],[DUATLON CRE AVILES]:[DUATLON POR RELEVOS MIXTOS LA NUCIA]])</calculatedColumnFormula>
    </tableColumn>
    <tableColumn id="12" xr3:uid="{0DC3E953-17E2-425A-86DA-8B461F5334C5}" name="PUNTOS FINAL LIGA" dataDxfId="0">
      <calculatedColumnFormula>Tabla16935[[#This Row],[TOTAL]]-N7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B20A-D718-4CB8-A13D-694B01A75398}">
  <sheetPr>
    <pageSetUpPr fitToPage="1"/>
  </sheetPr>
  <dimension ref="B1:O50"/>
  <sheetViews>
    <sheetView showGridLines="0" zoomScale="70" zoomScaleNormal="70" workbookViewId="0">
      <selection activeCell="K24" sqref="K24"/>
    </sheetView>
  </sheetViews>
  <sheetFormatPr baseColWidth="10" defaultColWidth="16.44140625" defaultRowHeight="14.4" x14ac:dyDescent="0.3"/>
  <cols>
    <col min="1" max="1" width="2.6640625" customWidth="1"/>
    <col min="2" max="2" width="9.33203125" style="1" bestFit="1" customWidth="1"/>
    <col min="3" max="3" width="13.33203125" style="1" bestFit="1" customWidth="1"/>
    <col min="4" max="4" width="13.33203125" style="1" customWidth="1"/>
    <col min="5" max="5" width="39.6640625" customWidth="1"/>
    <col min="6" max="6" width="18.33203125" style="1" bestFit="1" customWidth="1"/>
    <col min="7" max="7" width="20.6640625" style="1" bestFit="1" customWidth="1"/>
    <col min="8" max="8" width="24" style="1" bestFit="1" customWidth="1"/>
    <col min="9" max="9" width="22.5546875" style="1" bestFit="1" customWidth="1"/>
    <col min="10" max="10" width="24" style="1" bestFit="1" customWidth="1"/>
    <col min="11" max="11" width="18.5546875" style="1" bestFit="1" customWidth="1"/>
    <col min="12" max="12" width="21.44140625" style="1" bestFit="1" customWidth="1"/>
    <col min="13" max="13" width="12" style="1" bestFit="1" customWidth="1"/>
    <col min="14" max="14" width="18.6640625" style="1" bestFit="1" customWidth="1"/>
    <col min="15" max="15" width="18.88671875" style="1" bestFit="1" customWidth="1"/>
  </cols>
  <sheetData>
    <row r="1" spans="2:15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8" x14ac:dyDescent="0.35">
      <c r="B3" s="4"/>
      <c r="C3" s="4"/>
      <c r="D3" s="4"/>
      <c r="E3" s="3"/>
      <c r="F3" s="31" t="s">
        <v>0</v>
      </c>
      <c r="G3" s="31"/>
      <c r="H3" s="5"/>
      <c r="I3" s="5"/>
      <c r="J3" s="5"/>
      <c r="K3" s="5"/>
      <c r="L3" s="5"/>
      <c r="M3" s="5"/>
      <c r="N3" s="5"/>
      <c r="O3" s="5"/>
    </row>
    <row r="4" spans="2:15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3.4" x14ac:dyDescent="0.45">
      <c r="B5" s="4"/>
      <c r="C5" s="4"/>
      <c r="D5" s="4"/>
      <c r="E5" s="32" t="s">
        <v>39</v>
      </c>
      <c r="F5" s="32"/>
      <c r="G5" s="32"/>
      <c r="H5" s="32"/>
      <c r="I5" s="32"/>
      <c r="J5" s="32"/>
      <c r="K5" s="32"/>
      <c r="L5" s="32"/>
      <c r="M5" s="32"/>
      <c r="N5" s="4"/>
      <c r="O5" s="4"/>
    </row>
    <row r="6" spans="2:15" s="2" customFormat="1" ht="39.6" x14ac:dyDescent="0.3">
      <c r="B6" s="6" t="s">
        <v>1</v>
      </c>
      <c r="C6" s="15" t="s">
        <v>2</v>
      </c>
      <c r="D6" s="29" t="s">
        <v>47</v>
      </c>
      <c r="E6" s="16" t="s">
        <v>3</v>
      </c>
      <c r="F6" s="8" t="s">
        <v>37</v>
      </c>
      <c r="G6" s="8" t="s">
        <v>38</v>
      </c>
      <c r="H6" s="8" t="s">
        <v>4</v>
      </c>
      <c r="I6" s="8" t="s">
        <v>45</v>
      </c>
      <c r="J6" s="8" t="s">
        <v>5</v>
      </c>
      <c r="K6" s="14" t="s">
        <v>6</v>
      </c>
      <c r="L6" s="10" t="s">
        <v>46</v>
      </c>
      <c r="M6" s="9" t="s">
        <v>7</v>
      </c>
      <c r="N6" s="12" t="s">
        <v>8</v>
      </c>
      <c r="O6" s="13" t="s">
        <v>9</v>
      </c>
    </row>
    <row r="7" spans="2:15" ht="14.4" customHeight="1" x14ac:dyDescent="0.3">
      <c r="B7" s="33">
        <v>1</v>
      </c>
      <c r="C7" s="34">
        <v>53</v>
      </c>
      <c r="D7" s="34" t="s">
        <v>48</v>
      </c>
      <c r="E7" s="35" t="s">
        <v>12</v>
      </c>
      <c r="F7" s="47">
        <v>60</v>
      </c>
      <c r="G7" s="37">
        <v>42</v>
      </c>
      <c r="H7" s="37">
        <v>60</v>
      </c>
      <c r="I7" s="37">
        <v>60</v>
      </c>
      <c r="J7" s="37">
        <v>60</v>
      </c>
      <c r="K7" s="48">
        <v>90</v>
      </c>
      <c r="L7" s="37">
        <v>36</v>
      </c>
      <c r="M7" s="38">
        <f>SUM(Tabla1624[[#This Row],[DUATLON CRE AVILES]:[DUATLON POR RELEVOS MIXTOS LA NUCIA]])</f>
        <v>408</v>
      </c>
      <c r="N7" s="37">
        <f>MIN(Tabla1624[[#This Row],[DUATLON CRE AVILES]:[DUATLON POR RELEVOS MIXTOS LA NUCIA]])</f>
        <v>36</v>
      </c>
      <c r="O7" s="39">
        <f>Tabla1624[[#This Row],[TOTAL]]-N7</f>
        <v>372</v>
      </c>
    </row>
    <row r="8" spans="2:15" x14ac:dyDescent="0.3">
      <c r="B8" s="33">
        <v>2</v>
      </c>
      <c r="C8" s="34">
        <v>52</v>
      </c>
      <c r="D8" s="34" t="s">
        <v>49</v>
      </c>
      <c r="E8" s="35" t="s">
        <v>11</v>
      </c>
      <c r="F8" s="47">
        <v>56</v>
      </c>
      <c r="G8" s="37">
        <v>45</v>
      </c>
      <c r="H8" s="37">
        <v>56</v>
      </c>
      <c r="I8" s="37">
        <v>20</v>
      </c>
      <c r="J8" s="37">
        <v>56</v>
      </c>
      <c r="K8" s="48">
        <v>78</v>
      </c>
      <c r="L8" s="37">
        <v>45</v>
      </c>
      <c r="M8" s="38">
        <f>SUM(Tabla1624[[#This Row],[DUATLON CRE AVILES]:[DUATLON POR RELEVOS MIXTOS LA NUCIA]])</f>
        <v>356</v>
      </c>
      <c r="N8" s="37">
        <f>MIN(Tabla1624[[#This Row],[DUATLON CRE AVILES]:[DUATLON POR RELEVOS MIXTOS LA NUCIA]])</f>
        <v>20</v>
      </c>
      <c r="O8" s="39">
        <f>Tabla1624[[#This Row],[TOTAL]]-N8</f>
        <v>336</v>
      </c>
    </row>
    <row r="9" spans="2:15" ht="14.4" customHeight="1" x14ac:dyDescent="0.3">
      <c r="B9" s="33">
        <v>4</v>
      </c>
      <c r="C9" s="34">
        <v>56</v>
      </c>
      <c r="D9" s="34" t="s">
        <v>52</v>
      </c>
      <c r="E9" s="35" t="s">
        <v>15</v>
      </c>
      <c r="F9" s="47">
        <v>52</v>
      </c>
      <c r="G9" s="37">
        <v>39</v>
      </c>
      <c r="H9" s="37">
        <v>52</v>
      </c>
      <c r="I9" s="37">
        <v>56</v>
      </c>
      <c r="J9" s="37">
        <v>40</v>
      </c>
      <c r="K9" s="48">
        <v>66</v>
      </c>
      <c r="L9" s="37">
        <v>39</v>
      </c>
      <c r="M9" s="38">
        <f>SUM(Tabla1624[[#This Row],[DUATLON CRE AVILES]:[DUATLON POR RELEVOS MIXTOS LA NUCIA]])</f>
        <v>344</v>
      </c>
      <c r="N9" s="37">
        <f>MIN(Tabla1624[[#This Row],[DUATLON CRE AVILES]:[DUATLON POR RELEVOS MIXTOS LA NUCIA]])</f>
        <v>39</v>
      </c>
      <c r="O9" s="39">
        <f>Tabla1624[[#This Row],[TOTAL]]-N9</f>
        <v>305</v>
      </c>
    </row>
    <row r="10" spans="2:15" ht="14.4" customHeight="1" x14ac:dyDescent="0.3">
      <c r="B10" s="19">
        <v>3</v>
      </c>
      <c r="C10" s="20">
        <v>55</v>
      </c>
      <c r="D10" s="20" t="s">
        <v>50</v>
      </c>
      <c r="E10" s="18" t="s">
        <v>14</v>
      </c>
      <c r="F10" s="21">
        <v>48</v>
      </c>
      <c r="G10" s="22">
        <v>33</v>
      </c>
      <c r="H10" s="22">
        <v>44</v>
      </c>
      <c r="I10" s="22">
        <v>52</v>
      </c>
      <c r="J10" s="22">
        <v>52</v>
      </c>
      <c r="K10" s="30">
        <v>72</v>
      </c>
      <c r="L10" s="22">
        <v>33</v>
      </c>
      <c r="M10" s="23">
        <f>SUM(Tabla1624[[#This Row],[DUATLON CRE AVILES]:[DUATLON POR RELEVOS MIXTOS LA NUCIA]])</f>
        <v>334</v>
      </c>
      <c r="N10" s="22">
        <f>MIN(Tabla1624[[#This Row],[DUATLON CRE AVILES]:[DUATLON POR RELEVOS MIXTOS LA NUCIA]])</f>
        <v>33</v>
      </c>
      <c r="O10" s="24">
        <f>Tabla1624[[#This Row],[TOTAL]]-N10</f>
        <v>301</v>
      </c>
    </row>
    <row r="11" spans="2:15" ht="14.4" customHeight="1" x14ac:dyDescent="0.3">
      <c r="B11" s="19">
        <v>6</v>
      </c>
      <c r="C11" s="20">
        <v>57</v>
      </c>
      <c r="D11" s="20" t="s">
        <v>54</v>
      </c>
      <c r="E11" s="18" t="s">
        <v>16</v>
      </c>
      <c r="F11" s="21">
        <v>32</v>
      </c>
      <c r="G11" s="22">
        <v>15</v>
      </c>
      <c r="H11" s="22">
        <v>32</v>
      </c>
      <c r="I11" s="22">
        <v>44</v>
      </c>
      <c r="J11" s="22">
        <v>36</v>
      </c>
      <c r="K11" s="30">
        <v>84</v>
      </c>
      <c r="L11" s="22">
        <v>24</v>
      </c>
      <c r="M11" s="23">
        <f>SUM(Tabla1624[[#This Row],[DUATLON CRE AVILES]:[DUATLON POR RELEVOS MIXTOS LA NUCIA]])</f>
        <v>267</v>
      </c>
      <c r="N11" s="22">
        <f>MIN(Tabla1624[[#This Row],[DUATLON CRE AVILES]:[DUATLON POR RELEVOS MIXTOS LA NUCIA]])</f>
        <v>15</v>
      </c>
      <c r="O11" s="24">
        <f>Tabla1624[[#This Row],[TOTAL]]-N11</f>
        <v>252</v>
      </c>
    </row>
    <row r="12" spans="2:15" ht="14.4" customHeight="1" x14ac:dyDescent="0.3">
      <c r="B12" s="19">
        <v>5</v>
      </c>
      <c r="C12" s="20">
        <v>54</v>
      </c>
      <c r="D12" s="20" t="s">
        <v>53</v>
      </c>
      <c r="E12" s="18" t="s">
        <v>13</v>
      </c>
      <c r="F12" s="21">
        <v>44</v>
      </c>
      <c r="G12" s="22">
        <v>24</v>
      </c>
      <c r="H12" s="22">
        <v>40</v>
      </c>
      <c r="I12" s="22">
        <v>40</v>
      </c>
      <c r="J12" s="22">
        <v>44</v>
      </c>
      <c r="K12" s="30">
        <v>42</v>
      </c>
      <c r="L12" s="22">
        <v>42</v>
      </c>
      <c r="M12" s="23">
        <f>SUM(Tabla1624[[#This Row],[DUATLON CRE AVILES]:[DUATLON POR RELEVOS MIXTOS LA NUCIA]])</f>
        <v>276</v>
      </c>
      <c r="N12" s="22">
        <f>MIN(Tabla1624[[#This Row],[DUATLON CRE AVILES]:[DUATLON POR RELEVOS MIXTOS LA NUCIA]])</f>
        <v>24</v>
      </c>
      <c r="O12" s="24">
        <f>Tabla1624[[#This Row],[TOTAL]]-N12</f>
        <v>252</v>
      </c>
    </row>
    <row r="13" spans="2:15" ht="14.4" customHeight="1" x14ac:dyDescent="0.3">
      <c r="B13" s="19">
        <v>7</v>
      </c>
      <c r="C13" s="20">
        <v>51</v>
      </c>
      <c r="D13" s="20" t="s">
        <v>51</v>
      </c>
      <c r="E13" s="18" t="s">
        <v>10</v>
      </c>
      <c r="F13" s="21">
        <v>40</v>
      </c>
      <c r="G13" s="22">
        <v>36</v>
      </c>
      <c r="H13" s="22">
        <v>48</v>
      </c>
      <c r="I13" s="22">
        <v>16</v>
      </c>
      <c r="J13" s="22">
        <v>48</v>
      </c>
      <c r="K13" s="30">
        <v>24</v>
      </c>
      <c r="L13" s="22">
        <v>30</v>
      </c>
      <c r="M13" s="23">
        <f>SUM(Tabla1624[[#This Row],[DUATLON CRE AVILES]:[DUATLON POR RELEVOS MIXTOS LA NUCIA]])</f>
        <v>242</v>
      </c>
      <c r="N13" s="22">
        <f>MIN(Tabla1624[[#This Row],[DUATLON CRE AVILES]:[DUATLON POR RELEVOS MIXTOS LA NUCIA]])</f>
        <v>16</v>
      </c>
      <c r="O13" s="24">
        <f>Tabla1624[[#This Row],[TOTAL]]-N13</f>
        <v>226</v>
      </c>
    </row>
    <row r="14" spans="2:15" ht="14.4" customHeight="1" x14ac:dyDescent="0.3">
      <c r="B14" s="19">
        <v>9</v>
      </c>
      <c r="C14" s="20">
        <v>60</v>
      </c>
      <c r="D14" s="20" t="s">
        <v>55</v>
      </c>
      <c r="E14" s="18" t="s">
        <v>19</v>
      </c>
      <c r="F14" s="21">
        <v>8</v>
      </c>
      <c r="G14" s="22">
        <v>27</v>
      </c>
      <c r="H14" s="22">
        <v>36</v>
      </c>
      <c r="I14" s="22">
        <v>48</v>
      </c>
      <c r="J14" s="22">
        <v>0</v>
      </c>
      <c r="K14" s="30">
        <v>60</v>
      </c>
      <c r="L14" s="22">
        <v>27</v>
      </c>
      <c r="M14" s="23">
        <f>SUM(Tabla1624[[#This Row],[DUATLON CRE AVILES]:[DUATLON POR RELEVOS MIXTOS LA NUCIA]])</f>
        <v>206</v>
      </c>
      <c r="N14" s="22">
        <f>MIN(Tabla1624[[#This Row],[DUATLON CRE AVILES]:[DUATLON POR RELEVOS MIXTOS LA NUCIA]])</f>
        <v>0</v>
      </c>
      <c r="O14" s="24">
        <f>Tabla1624[[#This Row],[TOTAL]]-N14</f>
        <v>206</v>
      </c>
    </row>
    <row r="15" spans="2:15" ht="14.4" customHeight="1" x14ac:dyDescent="0.3">
      <c r="B15" s="19">
        <v>8</v>
      </c>
      <c r="C15" s="20">
        <v>64</v>
      </c>
      <c r="D15" s="20" t="s">
        <v>57</v>
      </c>
      <c r="E15" s="18" t="s">
        <v>29</v>
      </c>
      <c r="F15" s="21">
        <v>28</v>
      </c>
      <c r="G15" s="22">
        <v>30</v>
      </c>
      <c r="H15" s="22">
        <v>12</v>
      </c>
      <c r="I15" s="22">
        <v>32</v>
      </c>
      <c r="J15" s="22">
        <v>32</v>
      </c>
      <c r="K15" s="30">
        <v>54</v>
      </c>
      <c r="L15" s="22">
        <v>18</v>
      </c>
      <c r="M15" s="23">
        <f>SUM(Tabla1624[[#This Row],[DUATLON CRE AVILES]:[DUATLON POR RELEVOS MIXTOS LA NUCIA]])</f>
        <v>206</v>
      </c>
      <c r="N15" s="25">
        <f>MIN(Tabla1624[[#This Row],[DUATLON CRE AVILES]:[DUATLON POR RELEVOS MIXTOS LA NUCIA]])</f>
        <v>12</v>
      </c>
      <c r="O15" s="27">
        <f>Tabla1624[[#This Row],[TOTAL]]-N15</f>
        <v>194</v>
      </c>
    </row>
    <row r="16" spans="2:15" ht="14.4" customHeight="1" x14ac:dyDescent="0.3">
      <c r="B16" s="19">
        <v>10</v>
      </c>
      <c r="C16" s="20">
        <v>59</v>
      </c>
      <c r="D16" s="20" t="s">
        <v>56</v>
      </c>
      <c r="E16" s="18" t="s">
        <v>18</v>
      </c>
      <c r="F16" s="21">
        <v>36</v>
      </c>
      <c r="G16" s="22">
        <v>21</v>
      </c>
      <c r="H16" s="22">
        <v>28</v>
      </c>
      <c r="I16" s="22">
        <v>24</v>
      </c>
      <c r="J16" s="22">
        <v>24</v>
      </c>
      <c r="K16" s="30">
        <v>36</v>
      </c>
      <c r="L16" s="22">
        <v>12</v>
      </c>
      <c r="M16" s="23">
        <f>SUM(Tabla1624[[#This Row],[DUATLON CRE AVILES]:[DUATLON POR RELEVOS MIXTOS LA NUCIA]])</f>
        <v>181</v>
      </c>
      <c r="N16" s="22">
        <f>MIN(Tabla1624[[#This Row],[DUATLON CRE AVILES]:[DUATLON POR RELEVOS MIXTOS LA NUCIA]])</f>
        <v>12</v>
      </c>
      <c r="O16" s="24">
        <f>Tabla1624[[#This Row],[TOTAL]]-N16</f>
        <v>169</v>
      </c>
    </row>
    <row r="17" spans="2:15" ht="14.4" customHeight="1" x14ac:dyDescent="0.3">
      <c r="B17" s="19">
        <v>11</v>
      </c>
      <c r="C17" s="20">
        <v>61</v>
      </c>
      <c r="D17" s="20" t="s">
        <v>62</v>
      </c>
      <c r="E17" s="18" t="s">
        <v>20</v>
      </c>
      <c r="F17" s="21">
        <v>24</v>
      </c>
      <c r="G17" s="22">
        <v>3</v>
      </c>
      <c r="H17" s="22">
        <v>4</v>
      </c>
      <c r="I17" s="22">
        <v>28</v>
      </c>
      <c r="J17" s="22">
        <v>20</v>
      </c>
      <c r="K17" s="30">
        <v>48</v>
      </c>
      <c r="L17" s="22">
        <v>9</v>
      </c>
      <c r="M17" s="23">
        <f>SUM(Tabla1624[[#This Row],[DUATLON CRE AVILES]:[DUATLON POR RELEVOS MIXTOS LA NUCIA]])</f>
        <v>136</v>
      </c>
      <c r="N17" s="22">
        <f>MIN(Tabla1624[[#This Row],[DUATLON CRE AVILES]:[DUATLON POR RELEVOS MIXTOS LA NUCIA]])</f>
        <v>3</v>
      </c>
      <c r="O17" s="24">
        <f>Tabla1624[[#This Row],[TOTAL]]-N17</f>
        <v>133</v>
      </c>
    </row>
    <row r="18" spans="2:15" ht="14.4" customHeight="1" x14ac:dyDescent="0.3">
      <c r="B18" s="41">
        <v>13</v>
      </c>
      <c r="C18" s="42">
        <v>58</v>
      </c>
      <c r="D18" s="42" t="s">
        <v>61</v>
      </c>
      <c r="E18" s="43" t="s">
        <v>17</v>
      </c>
      <c r="F18" s="49">
        <v>20</v>
      </c>
      <c r="G18" s="45">
        <v>9</v>
      </c>
      <c r="H18" s="45">
        <v>24</v>
      </c>
      <c r="I18" s="45">
        <v>36</v>
      </c>
      <c r="J18" s="45">
        <v>8</v>
      </c>
      <c r="K18" s="44">
        <v>30</v>
      </c>
      <c r="L18" s="45">
        <v>3</v>
      </c>
      <c r="M18" s="44">
        <f>SUM(Tabla1624[[#This Row],[DUATLON CRE AVILES]:[DUATLON POR RELEVOS MIXTOS LA NUCIA]])</f>
        <v>130</v>
      </c>
      <c r="N18" s="45">
        <f>MIN(Tabla1624[[#This Row],[DUATLON CRE AVILES]:[DUATLON POR RELEVOS MIXTOS LA NUCIA]])</f>
        <v>3</v>
      </c>
      <c r="O18" s="46">
        <f>Tabla1624[[#This Row],[TOTAL]]-N18</f>
        <v>127</v>
      </c>
    </row>
    <row r="19" spans="2:15" ht="14.4" customHeight="1" x14ac:dyDescent="0.3">
      <c r="B19" s="41">
        <v>12</v>
      </c>
      <c r="C19" s="42">
        <v>62</v>
      </c>
      <c r="D19" s="42" t="s">
        <v>58</v>
      </c>
      <c r="E19" s="43" t="s">
        <v>27</v>
      </c>
      <c r="F19" s="49">
        <v>16</v>
      </c>
      <c r="G19" s="45">
        <v>18</v>
      </c>
      <c r="H19" s="45">
        <v>20</v>
      </c>
      <c r="I19" s="45">
        <v>0</v>
      </c>
      <c r="J19" s="45">
        <v>28</v>
      </c>
      <c r="K19" s="44">
        <v>6</v>
      </c>
      <c r="L19" s="45">
        <v>15</v>
      </c>
      <c r="M19" s="44">
        <f>SUM(Tabla1624[[#This Row],[DUATLON CRE AVILES]:[DUATLON POR RELEVOS MIXTOS LA NUCIA]])</f>
        <v>103</v>
      </c>
      <c r="N19" s="45">
        <f>MIN(Tabla1624[[#This Row],[DUATLON CRE AVILES]:[DUATLON POR RELEVOS MIXTOS LA NUCIA]])</f>
        <v>0</v>
      </c>
      <c r="O19" s="46">
        <f>Tabla1624[[#This Row],[TOTAL]]-N19</f>
        <v>103</v>
      </c>
    </row>
    <row r="20" spans="2:15" ht="14.4" customHeight="1" x14ac:dyDescent="0.3">
      <c r="B20" s="41">
        <v>15</v>
      </c>
      <c r="C20" s="42">
        <v>65</v>
      </c>
      <c r="D20" s="42" t="s">
        <v>59</v>
      </c>
      <c r="E20" s="43" t="s">
        <v>30</v>
      </c>
      <c r="F20" s="49">
        <v>12</v>
      </c>
      <c r="G20" s="45">
        <v>6</v>
      </c>
      <c r="H20" s="45">
        <v>8</v>
      </c>
      <c r="I20" s="45">
        <v>12</v>
      </c>
      <c r="J20" s="45">
        <v>12</v>
      </c>
      <c r="K20" s="44">
        <v>12</v>
      </c>
      <c r="L20" s="45">
        <v>21</v>
      </c>
      <c r="M20" s="44">
        <f>SUM(Tabla1624[[#This Row],[DUATLON CRE AVILES]:[DUATLON POR RELEVOS MIXTOS LA NUCIA]])</f>
        <v>83</v>
      </c>
      <c r="N20" s="45">
        <f>MIN(Tabla1624[[#This Row],[DUATLON CRE AVILES]:[DUATLON POR RELEVOS MIXTOS LA NUCIA]])</f>
        <v>6</v>
      </c>
      <c r="O20" s="46">
        <f>Tabla1624[[#This Row],[TOTAL]]-N20</f>
        <v>77</v>
      </c>
    </row>
    <row r="21" spans="2:15" ht="14.4" customHeight="1" x14ac:dyDescent="0.3">
      <c r="B21" s="41">
        <v>14</v>
      </c>
      <c r="C21" s="42">
        <v>63</v>
      </c>
      <c r="D21" s="42" t="s">
        <v>60</v>
      </c>
      <c r="E21" s="43" t="s">
        <v>28</v>
      </c>
      <c r="F21" s="49">
        <v>4</v>
      </c>
      <c r="G21" s="45">
        <v>12</v>
      </c>
      <c r="H21" s="45">
        <v>16</v>
      </c>
      <c r="I21" s="45">
        <v>8</v>
      </c>
      <c r="J21" s="45">
        <v>16</v>
      </c>
      <c r="K21" s="44">
        <v>18</v>
      </c>
      <c r="L21" s="45">
        <v>6</v>
      </c>
      <c r="M21" s="44">
        <f>SUM(Tabla1624[[#This Row],[DUATLON CRE AVILES]:[DUATLON POR RELEVOS MIXTOS LA NUCIA]])</f>
        <v>80</v>
      </c>
      <c r="N21" s="45">
        <f>MIN(Tabla1624[[#This Row],[DUATLON CRE AVILES]:[DUATLON POR RELEVOS MIXTOS LA NUCIA]])</f>
        <v>4</v>
      </c>
      <c r="O21" s="46">
        <f>Tabla1624[[#This Row],[TOTAL]]-N21</f>
        <v>76</v>
      </c>
    </row>
    <row r="26" spans="2:15" x14ac:dyDescent="0.3">
      <c r="G26" s="17"/>
      <c r="H26" s="17"/>
    </row>
    <row r="27" spans="2:15" x14ac:dyDescent="0.3">
      <c r="G27" s="17"/>
      <c r="H27" s="17"/>
    </row>
    <row r="28" spans="2:15" x14ac:dyDescent="0.3">
      <c r="G28" s="17"/>
      <c r="H28" s="17"/>
    </row>
    <row r="29" spans="2:15" x14ac:dyDescent="0.3">
      <c r="G29" s="17"/>
      <c r="H29" s="17"/>
    </row>
    <row r="30" spans="2:15" x14ac:dyDescent="0.3">
      <c r="G30" s="17"/>
      <c r="H30" s="17"/>
    </row>
    <row r="31" spans="2:15" x14ac:dyDescent="0.3">
      <c r="G31" s="17"/>
      <c r="H31" s="17"/>
    </row>
    <row r="32" spans="2:15" x14ac:dyDescent="0.3">
      <c r="G32" s="17"/>
      <c r="H32" s="17"/>
    </row>
    <row r="33" spans="7:8" x14ac:dyDescent="0.3">
      <c r="G33" s="17"/>
      <c r="H33" s="17"/>
    </row>
    <row r="34" spans="7:8" x14ac:dyDescent="0.3">
      <c r="G34" s="17"/>
      <c r="H34" s="17"/>
    </row>
    <row r="35" spans="7:8" x14ac:dyDescent="0.3">
      <c r="G35" s="17"/>
      <c r="H35" s="17"/>
    </row>
    <row r="36" spans="7:8" x14ac:dyDescent="0.3">
      <c r="G36" s="17"/>
      <c r="H36" s="17"/>
    </row>
    <row r="37" spans="7:8" x14ac:dyDescent="0.3">
      <c r="G37" s="17"/>
      <c r="H37" s="17"/>
    </row>
    <row r="38" spans="7:8" x14ac:dyDescent="0.3">
      <c r="G38" s="17"/>
      <c r="H38" s="17"/>
    </row>
    <row r="39" spans="7:8" x14ac:dyDescent="0.3">
      <c r="G39" s="17"/>
      <c r="H39" s="17"/>
    </row>
    <row r="40" spans="7:8" x14ac:dyDescent="0.3">
      <c r="G40" s="17"/>
      <c r="H40" s="17"/>
    </row>
    <row r="41" spans="7:8" x14ac:dyDescent="0.3">
      <c r="G41" s="17"/>
      <c r="H41" s="17"/>
    </row>
    <row r="42" spans="7:8" x14ac:dyDescent="0.3">
      <c r="G42" s="17"/>
      <c r="H42" s="17"/>
    </row>
    <row r="43" spans="7:8" x14ac:dyDescent="0.3">
      <c r="G43" s="17"/>
      <c r="H43" s="17"/>
    </row>
    <row r="44" spans="7:8" x14ac:dyDescent="0.3">
      <c r="G44" s="17"/>
      <c r="H44" s="17"/>
    </row>
    <row r="45" spans="7:8" x14ac:dyDescent="0.3">
      <c r="G45" s="17"/>
      <c r="H45" s="17"/>
    </row>
    <row r="46" spans="7:8" x14ac:dyDescent="0.3">
      <c r="G46" s="17"/>
      <c r="H46" s="17"/>
    </row>
    <row r="47" spans="7:8" x14ac:dyDescent="0.3">
      <c r="G47" s="17"/>
      <c r="H47" s="17"/>
    </row>
    <row r="48" spans="7:8" x14ac:dyDescent="0.3">
      <c r="G48" s="17"/>
      <c r="H48" s="17"/>
    </row>
    <row r="49" spans="7:8" x14ac:dyDescent="0.3">
      <c r="G49" s="17"/>
      <c r="H49" s="17"/>
    </row>
    <row r="50" spans="7:8" x14ac:dyDescent="0.3">
      <c r="G50" s="17"/>
      <c r="H50" s="17"/>
    </row>
  </sheetData>
  <mergeCells count="2">
    <mergeCell ref="F3:G3"/>
    <mergeCell ref="E5:M5"/>
  </mergeCells>
  <pageMargins left="0.7" right="0.7" top="0.75" bottom="0.75" header="0.3" footer="0.3"/>
  <pageSetup paperSize="9" scale="47" orientation="landscape" r:id="rId1"/>
  <ignoredErrors>
    <ignoredError sqref="K7:L21" calculatedColumn="1"/>
  </ignoredError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1241-2371-40D8-BA8B-E3F9B099CD72}">
  <sheetPr>
    <pageSetUpPr fitToPage="1"/>
  </sheetPr>
  <dimension ref="B1:O22"/>
  <sheetViews>
    <sheetView showGridLines="0" tabSelected="1" zoomScale="70" zoomScaleNormal="70" workbookViewId="0">
      <selection activeCell="E28" sqref="E28"/>
    </sheetView>
  </sheetViews>
  <sheetFormatPr baseColWidth="10" defaultColWidth="10.88671875" defaultRowHeight="14.4" x14ac:dyDescent="0.3"/>
  <cols>
    <col min="1" max="1" width="4.6640625" customWidth="1"/>
    <col min="2" max="2" width="9.33203125" style="1" bestFit="1" customWidth="1"/>
    <col min="3" max="3" width="13.33203125" style="1" bestFit="1" customWidth="1"/>
    <col min="4" max="4" width="13.33203125" style="1" customWidth="1"/>
    <col min="5" max="5" width="42.5546875" bestFit="1" customWidth="1"/>
    <col min="6" max="6" width="18.33203125" style="1" bestFit="1" customWidth="1"/>
    <col min="7" max="7" width="23" style="1" bestFit="1" customWidth="1"/>
    <col min="8" max="8" width="23.33203125" style="1" customWidth="1"/>
    <col min="9" max="9" width="24" style="1" bestFit="1" customWidth="1"/>
    <col min="10" max="10" width="21.6640625" style="1" customWidth="1"/>
    <col min="11" max="11" width="25.88671875" style="1" bestFit="1" customWidth="1"/>
    <col min="12" max="12" width="27" style="1" bestFit="1" customWidth="1"/>
    <col min="13" max="13" width="12" style="1" bestFit="1" customWidth="1"/>
    <col min="14" max="14" width="12.5546875" style="1" bestFit="1" customWidth="1"/>
    <col min="15" max="15" width="15.6640625" style="1" bestFit="1" customWidth="1"/>
  </cols>
  <sheetData>
    <row r="1" spans="2:15" ht="15.6" x14ac:dyDescent="0.3"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5"/>
      <c r="O1" s="5"/>
    </row>
    <row r="2" spans="2:15" x14ac:dyDescent="0.3"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18" x14ac:dyDescent="0.35">
      <c r="B3" s="4"/>
      <c r="C3" s="4"/>
      <c r="D3" s="4"/>
      <c r="E3" s="3"/>
      <c r="F3" s="31" t="s">
        <v>25</v>
      </c>
      <c r="G3" s="31"/>
      <c r="H3" s="5"/>
      <c r="I3" s="5"/>
      <c r="J3" s="5"/>
      <c r="K3" s="5"/>
      <c r="L3" s="5"/>
      <c r="M3" s="5"/>
      <c r="N3" s="5"/>
      <c r="O3" s="5"/>
    </row>
    <row r="4" spans="2:15" x14ac:dyDescent="0.3"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3.4" x14ac:dyDescent="0.45">
      <c r="B5" s="4"/>
      <c r="C5" s="4"/>
      <c r="D5" s="4"/>
      <c r="E5" s="32" t="s">
        <v>39</v>
      </c>
      <c r="F5" s="32"/>
      <c r="G5" s="32"/>
      <c r="H5" s="32"/>
      <c r="I5" s="32"/>
      <c r="J5" s="32"/>
      <c r="K5" s="32"/>
      <c r="L5" s="32"/>
      <c r="M5" s="32"/>
      <c r="N5" s="4"/>
      <c r="O5" s="4"/>
    </row>
    <row r="6" spans="2:15" s="2" customFormat="1" ht="39.6" x14ac:dyDescent="0.3">
      <c r="B6" s="6" t="s">
        <v>1</v>
      </c>
      <c r="C6" s="15" t="s">
        <v>2</v>
      </c>
      <c r="D6" s="15" t="s">
        <v>47</v>
      </c>
      <c r="E6" s="7" t="s">
        <v>26</v>
      </c>
      <c r="F6" s="8" t="s">
        <v>37</v>
      </c>
      <c r="G6" s="8" t="s">
        <v>38</v>
      </c>
      <c r="H6" s="8" t="s">
        <v>4</v>
      </c>
      <c r="I6" s="8" t="s">
        <v>45</v>
      </c>
      <c r="J6" s="8" t="s">
        <v>5</v>
      </c>
      <c r="K6" s="14" t="s">
        <v>6</v>
      </c>
      <c r="L6" s="10" t="s">
        <v>46</v>
      </c>
      <c r="M6" s="9" t="s">
        <v>7</v>
      </c>
      <c r="N6" s="12" t="s">
        <v>8</v>
      </c>
      <c r="O6" s="13" t="s">
        <v>9</v>
      </c>
    </row>
    <row r="7" spans="2:15" ht="14.4" customHeight="1" x14ac:dyDescent="0.3">
      <c r="B7" s="33">
        <v>1</v>
      </c>
      <c r="C7" s="34">
        <v>72</v>
      </c>
      <c r="D7" s="34" t="s">
        <v>63</v>
      </c>
      <c r="E7" s="35" t="s">
        <v>32</v>
      </c>
      <c r="F7" s="36">
        <v>56</v>
      </c>
      <c r="G7" s="37">
        <v>45</v>
      </c>
      <c r="H7" s="38">
        <v>60</v>
      </c>
      <c r="I7" s="37">
        <v>56</v>
      </c>
      <c r="J7" s="37">
        <v>56</v>
      </c>
      <c r="K7" s="38">
        <v>90</v>
      </c>
      <c r="L7" s="37">
        <v>30</v>
      </c>
      <c r="M7" s="38">
        <f>SUM(Tabla16935[[#This Row],[DUATLON CRE AVILES]:[DUATLON POR RELEVOS MIXTOS LA NUCIA]])</f>
        <v>393</v>
      </c>
      <c r="N7" s="37">
        <f>MIN(Tabla16935[[#This Row],[DUATLON CRE AVILES]:[DUATLON POR RELEVOS MIXTOS LA NUCIA]])</f>
        <v>30</v>
      </c>
      <c r="O7" s="39">
        <f>Tabla16935[[#This Row],[TOTAL]]-N7</f>
        <v>363</v>
      </c>
    </row>
    <row r="8" spans="2:15" ht="14.4" customHeight="1" x14ac:dyDescent="0.3">
      <c r="B8" s="33">
        <v>2</v>
      </c>
      <c r="C8" s="34">
        <v>78</v>
      </c>
      <c r="D8" s="34" t="s">
        <v>70</v>
      </c>
      <c r="E8" s="35" t="s">
        <v>21</v>
      </c>
      <c r="F8" s="36">
        <v>60</v>
      </c>
      <c r="G8" s="37">
        <v>42</v>
      </c>
      <c r="H8" s="38">
        <v>32</v>
      </c>
      <c r="I8" s="37">
        <v>52</v>
      </c>
      <c r="J8" s="37">
        <v>28</v>
      </c>
      <c r="K8" s="38">
        <v>84</v>
      </c>
      <c r="L8" s="37">
        <v>36</v>
      </c>
      <c r="M8" s="38">
        <f>SUM(Tabla16935[[#This Row],[DUATLON CRE AVILES]:[DUATLON POR RELEVOS MIXTOS LA NUCIA]])</f>
        <v>334</v>
      </c>
      <c r="N8" s="37">
        <f>MIN(Tabla16935[[#This Row],[DUATLON CRE AVILES]:[DUATLON POR RELEVOS MIXTOS LA NUCIA]])</f>
        <v>28</v>
      </c>
      <c r="O8" s="39">
        <f>Tabla16935[[#This Row],[TOTAL]]-N8</f>
        <v>306</v>
      </c>
    </row>
    <row r="9" spans="2:15" ht="14.4" customHeight="1" x14ac:dyDescent="0.3">
      <c r="B9" s="33">
        <v>3</v>
      </c>
      <c r="C9" s="34">
        <v>79</v>
      </c>
      <c r="D9" s="34" t="s">
        <v>67</v>
      </c>
      <c r="E9" s="35" t="s">
        <v>22</v>
      </c>
      <c r="F9" s="36">
        <v>52</v>
      </c>
      <c r="G9" s="37">
        <v>9</v>
      </c>
      <c r="H9" s="38">
        <v>40</v>
      </c>
      <c r="I9" s="37">
        <v>40</v>
      </c>
      <c r="J9" s="37">
        <v>44</v>
      </c>
      <c r="K9" s="38">
        <v>78</v>
      </c>
      <c r="L9" s="37">
        <v>33</v>
      </c>
      <c r="M9" s="38">
        <f>SUM(Tabla16935[[#This Row],[DUATLON CRE AVILES]:[DUATLON POR RELEVOS MIXTOS LA NUCIA]])</f>
        <v>296</v>
      </c>
      <c r="N9" s="37">
        <f>MIN(Tabla16935[[#This Row],[DUATLON CRE AVILES]:[DUATLON POR RELEVOS MIXTOS LA NUCIA]])</f>
        <v>9</v>
      </c>
      <c r="O9" s="39">
        <f>Tabla16935[[#This Row],[TOTAL]]-N9</f>
        <v>287</v>
      </c>
    </row>
    <row r="10" spans="2:15" ht="14.4" customHeight="1" x14ac:dyDescent="0.3">
      <c r="B10" s="33">
        <v>4</v>
      </c>
      <c r="C10" s="34">
        <v>73</v>
      </c>
      <c r="D10" s="34" t="s">
        <v>64</v>
      </c>
      <c r="E10" s="35" t="s">
        <v>33</v>
      </c>
      <c r="F10" s="36">
        <v>28</v>
      </c>
      <c r="G10" s="37">
        <v>18</v>
      </c>
      <c r="H10" s="38">
        <v>52</v>
      </c>
      <c r="I10" s="40">
        <v>48</v>
      </c>
      <c r="J10" s="37">
        <v>60</v>
      </c>
      <c r="K10" s="38">
        <v>66</v>
      </c>
      <c r="L10" s="37">
        <v>27</v>
      </c>
      <c r="M10" s="38">
        <f>SUM(Tabla16935[[#This Row],[DUATLON CRE AVILES]:[DUATLON POR RELEVOS MIXTOS LA NUCIA]])</f>
        <v>299</v>
      </c>
      <c r="N10" s="37">
        <f>MIN(Tabla16935[[#This Row],[DUATLON CRE AVILES]:[DUATLON POR RELEVOS MIXTOS LA NUCIA]])</f>
        <v>18</v>
      </c>
      <c r="O10" s="39">
        <f>Tabla16935[[#This Row],[TOTAL]]-N10</f>
        <v>281</v>
      </c>
    </row>
    <row r="11" spans="2:15" ht="14.4" customHeight="1" x14ac:dyDescent="0.3">
      <c r="B11" s="19">
        <v>5</v>
      </c>
      <c r="C11" s="20">
        <v>80</v>
      </c>
      <c r="D11" s="20" t="s">
        <v>65</v>
      </c>
      <c r="E11" s="18" t="s">
        <v>23</v>
      </c>
      <c r="F11" s="28">
        <v>40</v>
      </c>
      <c r="G11" s="22">
        <v>33</v>
      </c>
      <c r="H11" s="23">
        <v>56</v>
      </c>
      <c r="I11" s="22">
        <v>44</v>
      </c>
      <c r="J11" s="22">
        <v>52</v>
      </c>
      <c r="K11" s="23">
        <v>42</v>
      </c>
      <c r="L11" s="22">
        <v>45</v>
      </c>
      <c r="M11" s="23">
        <f>SUM(Tabla16935[[#This Row],[DUATLON CRE AVILES]:[DUATLON POR RELEVOS MIXTOS LA NUCIA]])</f>
        <v>312</v>
      </c>
      <c r="N11" s="22">
        <f>MIN(Tabla16935[[#This Row],[DUATLON CRE AVILES]:[DUATLON POR RELEVOS MIXTOS LA NUCIA]])</f>
        <v>33</v>
      </c>
      <c r="O11" s="24">
        <f>Tabla16935[[#This Row],[TOTAL]]-N11</f>
        <v>279</v>
      </c>
    </row>
    <row r="12" spans="2:15" ht="14.4" customHeight="1" x14ac:dyDescent="0.3">
      <c r="B12" s="19">
        <v>6</v>
      </c>
      <c r="C12" s="20">
        <v>82</v>
      </c>
      <c r="D12" s="20" t="s">
        <v>66</v>
      </c>
      <c r="E12" s="18" t="s">
        <v>40</v>
      </c>
      <c r="F12" s="26">
        <v>0</v>
      </c>
      <c r="G12" s="25">
        <v>30</v>
      </c>
      <c r="H12" s="23">
        <v>48</v>
      </c>
      <c r="I12" s="25">
        <v>60</v>
      </c>
      <c r="J12" s="25">
        <v>48</v>
      </c>
      <c r="K12" s="23">
        <v>72</v>
      </c>
      <c r="L12" s="25">
        <v>15</v>
      </c>
      <c r="M12" s="23">
        <f>SUM(Tabla16935[[#This Row],[DUATLON CRE AVILES]:[DUATLON POR RELEVOS MIXTOS LA NUCIA]])</f>
        <v>273</v>
      </c>
      <c r="N12" s="25">
        <f>MIN(Tabla16935[[#This Row],[DUATLON CRE AVILES]:[DUATLON POR RELEVOS MIXTOS LA NUCIA]])</f>
        <v>0</v>
      </c>
      <c r="O12" s="27">
        <f>Tabla16935[[#This Row],[TOTAL]]-N12</f>
        <v>273</v>
      </c>
    </row>
    <row r="13" spans="2:15" ht="14.4" customHeight="1" x14ac:dyDescent="0.3">
      <c r="B13" s="19">
        <v>7</v>
      </c>
      <c r="C13" s="20">
        <v>83</v>
      </c>
      <c r="D13" s="20" t="s">
        <v>68</v>
      </c>
      <c r="E13" s="18" t="s">
        <v>41</v>
      </c>
      <c r="F13" s="28">
        <v>44</v>
      </c>
      <c r="G13" s="22">
        <v>6</v>
      </c>
      <c r="H13" s="23">
        <v>36</v>
      </c>
      <c r="I13" s="22">
        <v>28</v>
      </c>
      <c r="J13" s="22">
        <v>36</v>
      </c>
      <c r="K13" s="23">
        <v>54</v>
      </c>
      <c r="L13" s="22">
        <v>39</v>
      </c>
      <c r="M13" s="23">
        <f>SUM(Tabla16935[[#This Row],[DUATLON CRE AVILES]:[DUATLON POR RELEVOS MIXTOS LA NUCIA]])</f>
        <v>243</v>
      </c>
      <c r="N13" s="25">
        <f>MIN(Tabla16935[[#This Row],[DUATLON CRE AVILES]:[DUATLON POR RELEVOS MIXTOS LA NUCIA]])</f>
        <v>6</v>
      </c>
      <c r="O13" s="27">
        <f>Tabla16935[[#This Row],[TOTAL]]-N13</f>
        <v>237</v>
      </c>
    </row>
    <row r="14" spans="2:15" ht="14.4" customHeight="1" x14ac:dyDescent="0.3">
      <c r="B14" s="19">
        <v>8</v>
      </c>
      <c r="C14" s="20">
        <v>75</v>
      </c>
      <c r="D14" s="20" t="s">
        <v>72</v>
      </c>
      <c r="E14" s="18" t="s">
        <v>35</v>
      </c>
      <c r="F14" s="28">
        <v>48</v>
      </c>
      <c r="G14" s="22">
        <v>27</v>
      </c>
      <c r="H14" s="23">
        <v>24</v>
      </c>
      <c r="I14" s="25">
        <v>36</v>
      </c>
      <c r="J14" s="22">
        <v>40</v>
      </c>
      <c r="K14" s="23">
        <v>60</v>
      </c>
      <c r="L14" s="22">
        <v>18</v>
      </c>
      <c r="M14" s="23">
        <f>SUM(Tabla16935[[#This Row],[DUATLON CRE AVILES]:[DUATLON POR RELEVOS MIXTOS LA NUCIA]])</f>
        <v>253</v>
      </c>
      <c r="N14" s="22">
        <f>MIN(Tabla16935[[#This Row],[DUATLON CRE AVILES]:[DUATLON POR RELEVOS MIXTOS LA NUCIA]])</f>
        <v>18</v>
      </c>
      <c r="O14" s="24">
        <f>Tabla16935[[#This Row],[TOTAL]]-N14</f>
        <v>235</v>
      </c>
    </row>
    <row r="15" spans="2:15" ht="14.4" customHeight="1" x14ac:dyDescent="0.3">
      <c r="B15" s="19">
        <v>9</v>
      </c>
      <c r="C15" s="20">
        <v>85</v>
      </c>
      <c r="D15" s="20" t="s">
        <v>76</v>
      </c>
      <c r="E15" s="18" t="s">
        <v>43</v>
      </c>
      <c r="F15" s="28">
        <v>36</v>
      </c>
      <c r="G15" s="25">
        <v>39</v>
      </c>
      <c r="H15" s="23">
        <v>8</v>
      </c>
      <c r="I15" s="25">
        <v>24</v>
      </c>
      <c r="J15" s="25">
        <v>20</v>
      </c>
      <c r="K15" s="23">
        <v>48</v>
      </c>
      <c r="L15" s="25">
        <v>9</v>
      </c>
      <c r="M15" s="23">
        <f>SUM(Tabla16935[[#This Row],[DUATLON CRE AVILES]:[DUATLON POR RELEVOS MIXTOS LA NUCIA]])</f>
        <v>184</v>
      </c>
      <c r="N15" s="25">
        <f>MIN(Tabla16935[[#This Row],[DUATLON CRE AVILES]:[DUATLON POR RELEVOS MIXTOS LA NUCIA]])</f>
        <v>8</v>
      </c>
      <c r="O15" s="27">
        <f>Tabla16935[[#This Row],[TOTAL]]-N15</f>
        <v>176</v>
      </c>
    </row>
    <row r="16" spans="2:15" ht="14.4" customHeight="1" x14ac:dyDescent="0.3">
      <c r="B16" s="19">
        <v>10</v>
      </c>
      <c r="C16" s="20">
        <v>74</v>
      </c>
      <c r="D16" s="20" t="s">
        <v>71</v>
      </c>
      <c r="E16" s="18" t="s">
        <v>34</v>
      </c>
      <c r="F16" s="28">
        <v>32</v>
      </c>
      <c r="G16" s="22">
        <v>15</v>
      </c>
      <c r="H16" s="23">
        <v>44</v>
      </c>
      <c r="I16" s="22">
        <v>20</v>
      </c>
      <c r="J16" s="22">
        <v>8</v>
      </c>
      <c r="K16" s="23">
        <v>30</v>
      </c>
      <c r="L16" s="22">
        <v>21</v>
      </c>
      <c r="M16" s="23">
        <f>SUM(Tabla16935[[#This Row],[DUATLON CRE AVILES]:[DUATLON POR RELEVOS MIXTOS LA NUCIA]])</f>
        <v>170</v>
      </c>
      <c r="N16" s="22">
        <f>MIN(Tabla16935[[#This Row],[DUATLON CRE AVILES]:[DUATLON POR RELEVOS MIXTOS LA NUCIA]])</f>
        <v>8</v>
      </c>
      <c r="O16" s="24">
        <f>Tabla16935[[#This Row],[TOTAL]]-N16</f>
        <v>162</v>
      </c>
    </row>
    <row r="17" spans="2:15" ht="14.4" customHeight="1" x14ac:dyDescent="0.3">
      <c r="B17" s="19">
        <v>11</v>
      </c>
      <c r="C17" s="20">
        <v>71</v>
      </c>
      <c r="D17" s="20" t="s">
        <v>69</v>
      </c>
      <c r="E17" s="18" t="s">
        <v>31</v>
      </c>
      <c r="F17" s="28">
        <v>24</v>
      </c>
      <c r="G17" s="25">
        <v>12</v>
      </c>
      <c r="H17" s="23">
        <v>20</v>
      </c>
      <c r="I17" s="22">
        <v>16</v>
      </c>
      <c r="J17" s="25">
        <v>32</v>
      </c>
      <c r="K17" s="23">
        <v>18</v>
      </c>
      <c r="L17" s="25">
        <v>42</v>
      </c>
      <c r="M17" s="23">
        <f>SUM(Tabla16935[[#This Row],[DUATLON CRE AVILES]:[DUATLON POR RELEVOS MIXTOS LA NUCIA]])</f>
        <v>164</v>
      </c>
      <c r="N17" s="22">
        <f>MIN(Tabla16935[[#This Row],[DUATLON CRE AVILES]:[DUATLON POR RELEVOS MIXTOS LA NUCIA]])</f>
        <v>12</v>
      </c>
      <c r="O17" s="24">
        <f>Tabla16935[[#This Row],[TOTAL]]-N17</f>
        <v>152</v>
      </c>
    </row>
    <row r="18" spans="2:15" ht="14.4" customHeight="1" x14ac:dyDescent="0.3">
      <c r="B18" s="41">
        <v>12</v>
      </c>
      <c r="C18" s="42">
        <v>84</v>
      </c>
      <c r="D18" s="42" t="s">
        <v>74</v>
      </c>
      <c r="E18" s="43" t="s">
        <v>42</v>
      </c>
      <c r="F18" s="44">
        <v>16</v>
      </c>
      <c r="G18" s="45">
        <v>21</v>
      </c>
      <c r="H18" s="44">
        <v>12</v>
      </c>
      <c r="I18" s="45">
        <v>32</v>
      </c>
      <c r="J18" s="45">
        <v>24</v>
      </c>
      <c r="K18" s="44">
        <v>36</v>
      </c>
      <c r="L18" s="45">
        <v>12</v>
      </c>
      <c r="M18" s="44">
        <f>SUM(Tabla16935[[#This Row],[DUATLON CRE AVILES]:[DUATLON POR RELEVOS MIXTOS LA NUCIA]])</f>
        <v>153</v>
      </c>
      <c r="N18" s="45">
        <f>MIN(Tabla16935[[#This Row],[DUATLON CRE AVILES]:[DUATLON POR RELEVOS MIXTOS LA NUCIA]])</f>
        <v>12</v>
      </c>
      <c r="O18" s="46">
        <f>Tabla16935[[#This Row],[TOTAL]]-N18</f>
        <v>141</v>
      </c>
    </row>
    <row r="19" spans="2:15" ht="14.4" customHeight="1" x14ac:dyDescent="0.3">
      <c r="B19" s="41">
        <v>13</v>
      </c>
      <c r="C19" s="42">
        <v>81</v>
      </c>
      <c r="D19" s="42" t="s">
        <v>73</v>
      </c>
      <c r="E19" s="43" t="s">
        <v>24</v>
      </c>
      <c r="F19" s="44">
        <v>12</v>
      </c>
      <c r="G19" s="45">
        <v>36</v>
      </c>
      <c r="H19" s="44">
        <v>28</v>
      </c>
      <c r="I19" s="45">
        <v>12</v>
      </c>
      <c r="J19" s="45">
        <v>12</v>
      </c>
      <c r="K19" s="44">
        <v>24</v>
      </c>
      <c r="L19" s="45">
        <v>24</v>
      </c>
      <c r="M19" s="44">
        <f>SUM(Tabla16935[[#This Row],[DUATLON CRE AVILES]:[DUATLON POR RELEVOS MIXTOS LA NUCIA]])</f>
        <v>148</v>
      </c>
      <c r="N19" s="45">
        <f>MIN(Tabla16935[[#This Row],[DUATLON CRE AVILES]:[DUATLON POR RELEVOS MIXTOS LA NUCIA]])</f>
        <v>12</v>
      </c>
      <c r="O19" s="46">
        <f>Tabla16935[[#This Row],[TOTAL]]-N19</f>
        <v>136</v>
      </c>
    </row>
    <row r="20" spans="2:15" ht="14.4" customHeight="1" x14ac:dyDescent="0.3">
      <c r="B20" s="41">
        <v>14</v>
      </c>
      <c r="C20" s="42">
        <v>77</v>
      </c>
      <c r="D20" s="42" t="s">
        <v>75</v>
      </c>
      <c r="E20" s="43" t="s">
        <v>44</v>
      </c>
      <c r="F20" s="44">
        <v>20</v>
      </c>
      <c r="G20" s="45">
        <v>24</v>
      </c>
      <c r="H20" s="44">
        <v>16</v>
      </c>
      <c r="I20" s="45">
        <v>8</v>
      </c>
      <c r="J20" s="45">
        <v>16</v>
      </c>
      <c r="K20" s="44">
        <v>12</v>
      </c>
      <c r="L20" s="45">
        <v>6</v>
      </c>
      <c r="M20" s="44">
        <f>SUM(Tabla16935[[#This Row],[DUATLON CRE AVILES]:[DUATLON POR RELEVOS MIXTOS LA NUCIA]])</f>
        <v>102</v>
      </c>
      <c r="N20" s="45">
        <f>MIN(Tabla16935[[#This Row],[DUATLON CRE AVILES]:[DUATLON POR RELEVOS MIXTOS LA NUCIA]])</f>
        <v>6</v>
      </c>
      <c r="O20" s="46">
        <f>Tabla16935[[#This Row],[TOTAL]]-N20</f>
        <v>96</v>
      </c>
    </row>
    <row r="21" spans="2:15" ht="14.4" customHeight="1" x14ac:dyDescent="0.3">
      <c r="B21" s="41">
        <v>15</v>
      </c>
      <c r="C21" s="42">
        <v>76</v>
      </c>
      <c r="D21" s="42" t="s">
        <v>77</v>
      </c>
      <c r="E21" s="43" t="s">
        <v>36</v>
      </c>
      <c r="F21" s="44">
        <v>8</v>
      </c>
      <c r="G21" s="45">
        <v>0</v>
      </c>
      <c r="H21" s="44">
        <v>4</v>
      </c>
      <c r="I21" s="45">
        <v>4</v>
      </c>
      <c r="J21" s="45">
        <v>4</v>
      </c>
      <c r="K21" s="44">
        <v>6</v>
      </c>
      <c r="L21" s="45">
        <v>3</v>
      </c>
      <c r="M21" s="44">
        <f>SUM(Tabla16935[[#This Row],[DUATLON CRE AVILES]:[DUATLON POR RELEVOS MIXTOS LA NUCIA]])</f>
        <v>29</v>
      </c>
      <c r="N21" s="45">
        <f>MIN(Tabla16935[[#This Row],[DUATLON CRE AVILES]:[DUATLON POR RELEVOS MIXTOS LA NUCIA]])</f>
        <v>0</v>
      </c>
      <c r="O21" s="46">
        <f>Tabla16935[[#This Row],[TOTAL]]-N21</f>
        <v>29</v>
      </c>
    </row>
    <row r="22" spans="2:15" x14ac:dyDescent="0.3">
      <c r="N22" s="11"/>
      <c r="O22" s="11"/>
    </row>
  </sheetData>
  <mergeCells count="2">
    <mergeCell ref="F3:G3"/>
    <mergeCell ref="E5:M5"/>
  </mergeCells>
  <pageMargins left="0.7" right="0.7" top="0.75" bottom="0.75" header="0.3" footer="0.3"/>
  <pageSetup paperSize="9" scale="48" orientation="landscape" horizontalDpi="4294967293" verticalDpi="4294967293" r:id="rId1"/>
  <ignoredErrors>
    <ignoredError sqref="J7:L21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EA2475B3-5069-4787-8A4C-A2F7A89D8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1ªF 2025</vt:lpstr>
      <vt:lpstr>2ªF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2024-11-11T14:01:18Z</cp:lastPrinted>
  <dcterms:created xsi:type="dcterms:W3CDTF">2020-01-28T08:31:24Z</dcterms:created>
  <dcterms:modified xsi:type="dcterms:W3CDTF">2025-03-23T08:54:23Z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23808200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