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RodriguezFETRI\Desktop\ALBACETE 25\TABLAS DE LA LIGA DUATLON 2025\"/>
    </mc:Choice>
  </mc:AlternateContent>
  <xr:revisionPtr revIDLastSave="0" documentId="13_ncr:1_{25861D54-C74C-4B4F-AC2A-1C76C8CBD3AF}" xr6:coauthVersionLast="47" xr6:coauthVersionMax="47" xr10:uidLastSave="{00000000-0000-0000-0000-000000000000}"/>
  <bookViews>
    <workbookView xWindow="-108" yWindow="-108" windowWidth="23256" windowHeight="12456" xr2:uid="{D6B9F79B-32EC-4DC1-906A-6010276B8130}"/>
  </bookViews>
  <sheets>
    <sheet name="1ªM 2025" sheetId="14" r:id="rId1"/>
    <sheet name="2ªM 2025 V2" sheetId="16" r:id="rId2"/>
  </sheets>
  <externalReferences>
    <externalReference r:id="rId3"/>
    <externalReference r:id="rId4"/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4" l="1"/>
  <c r="M14" i="14"/>
  <c r="M11" i="14"/>
  <c r="M12" i="14"/>
  <c r="N15" i="14"/>
  <c r="N16" i="14"/>
  <c r="M19" i="14"/>
  <c r="N17" i="14"/>
  <c r="N12" i="16"/>
  <c r="N10" i="16"/>
  <c r="M17" i="16"/>
  <c r="N14" i="16"/>
  <c r="N18" i="16"/>
  <c r="N16" i="16"/>
  <c r="N13" i="16"/>
  <c r="M19" i="16"/>
  <c r="N20" i="16"/>
  <c r="N8" i="16"/>
  <c r="M18" i="16"/>
  <c r="M15" i="16"/>
  <c r="N8" i="14"/>
  <c r="M18" i="14"/>
  <c r="N21" i="14"/>
  <c r="N11" i="16"/>
  <c r="N9" i="16"/>
  <c r="M9" i="14"/>
  <c r="M7" i="14"/>
  <c r="N7" i="16"/>
  <c r="M21" i="16"/>
  <c r="N10" i="14"/>
  <c r="N20" i="14"/>
  <c r="N21" i="16"/>
  <c r="M11" i="16"/>
  <c r="M14" i="16" l="1"/>
  <c r="O14" i="16" s="1"/>
  <c r="N15" i="16"/>
  <c r="O15" i="16" s="1"/>
  <c r="N17" i="16"/>
  <c r="O17" i="16" s="1"/>
  <c r="M10" i="16"/>
  <c r="O10" i="16" s="1"/>
  <c r="M12" i="16"/>
  <c r="O12" i="16" s="1"/>
  <c r="M8" i="16"/>
  <c r="O8" i="16" s="1"/>
  <c r="M13" i="16"/>
  <c r="O13" i="16" s="1"/>
  <c r="M7" i="16"/>
  <c r="O7" i="16" s="1"/>
  <c r="N19" i="16"/>
  <c r="O19" i="16" s="1"/>
  <c r="M9" i="16"/>
  <c r="O9" i="16" s="1"/>
  <c r="M20" i="16"/>
  <c r="O20" i="16" s="1"/>
  <c r="M16" i="16"/>
  <c r="O16" i="16" s="1"/>
  <c r="O18" i="16"/>
  <c r="O21" i="16"/>
  <c r="O11" i="16"/>
  <c r="M10" i="14"/>
  <c r="O10" i="14" s="1"/>
  <c r="M15" i="14"/>
  <c r="O15" i="14" s="1"/>
  <c r="N9" i="14"/>
  <c r="O9" i="14" s="1"/>
  <c r="N12" i="14"/>
  <c r="O12" i="14" s="1"/>
  <c r="M17" i="14"/>
  <c r="O17" i="14" s="1"/>
  <c r="N19" i="14"/>
  <c r="O19" i="14" s="1"/>
  <c r="N18" i="14"/>
  <c r="O18" i="14" s="1"/>
  <c r="N7" i="14"/>
  <c r="O7" i="14" s="1"/>
  <c r="N14" i="14"/>
  <c r="O14" i="14" s="1"/>
  <c r="M13" i="14"/>
  <c r="O13" i="14" s="1"/>
  <c r="M8" i="14"/>
  <c r="O8" i="14" s="1"/>
  <c r="M20" i="14"/>
  <c r="O20" i="14" s="1"/>
  <c r="N11" i="14"/>
  <c r="O11" i="14" s="1"/>
  <c r="M21" i="14"/>
  <c r="O21" i="14" s="1"/>
  <c r="M16" i="14"/>
  <c r="O16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J10" authorId="0" shapeId="0" xr:uid="{0FAB058E-7D2C-45EF-B88F-5F2853075F3B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DSQ</t>
        </r>
      </text>
    </comment>
    <comment ref="J19" authorId="0" shapeId="0" xr:uid="{A27B1063-0D98-4249-BBDB-6A38A7BF1E27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DNF</t>
        </r>
      </text>
    </comment>
    <comment ref="L20" authorId="0" shapeId="0" xr:uid="{2ED3008E-157B-48A6-9562-FFA42D68EB8D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DSQ
</t>
        </r>
      </text>
    </comment>
    <comment ref="I21" authorId="0" shapeId="0" xr:uid="{AD605346-BFE3-4E25-B3CF-0FB4B7739DA9}">
      <text>
        <r>
          <rPr>
            <b/>
            <sz val="9"/>
            <color indexed="81"/>
            <rFont val="Tahoma"/>
            <family val="2"/>
          </rPr>
          <t xml:space="preserve">DSQ
</t>
        </r>
      </text>
    </comment>
  </commentList>
</comments>
</file>

<file path=xl/sharedStrings.xml><?xml version="1.0" encoding="utf-8"?>
<sst xmlns="http://schemas.openxmlformats.org/spreadsheetml/2006/main" count="92" uniqueCount="78">
  <si>
    <t>1ª DIVISIÓN MASC.</t>
  </si>
  <si>
    <t>Pos</t>
  </si>
  <si>
    <t>DORSAL</t>
  </si>
  <si>
    <t>PRIMERA DIVISION MASCULINA</t>
  </si>
  <si>
    <t>DUATLON SUPER SPRINT POR CLUBES LA NUCIA</t>
  </si>
  <si>
    <t>DUATLON SUPER SPRINT POR CLUBES 2*2 LA NUCIA</t>
  </si>
  <si>
    <t>DUATLON POR CLUBES ALBACETE</t>
  </si>
  <si>
    <t>Total</t>
  </si>
  <si>
    <t>MENOR VALOR</t>
  </si>
  <si>
    <t>PUNTOS FINAL LIGA</t>
  </si>
  <si>
    <t>PEÑOTA DENTAL ALUSIGMA</t>
  </si>
  <si>
    <t>CLUB TRIATLÓN ALBACETE RES</t>
  </si>
  <si>
    <t>CIDADE DE LUGO FLUVIAL</t>
  </si>
  <si>
    <t>DEPORAMA TRIATLÓN SORIANO</t>
  </si>
  <si>
    <t>C.E.A. BETERA</t>
  </si>
  <si>
    <t>SALTOKI TRIKIDEAK</t>
  </si>
  <si>
    <t>STADIUM CASABLANCA MAPEI</t>
  </si>
  <si>
    <t>CLUB DE TRIATLÓN DIABLILLOS DE RIVAS</t>
  </si>
  <si>
    <t>MARLINS TRIATLON MADRID</t>
  </si>
  <si>
    <t>ISBILYA - SLOPPY JOE´S</t>
  </si>
  <si>
    <t>PRAT TRIATLO 1994</t>
  </si>
  <si>
    <t>MONTILLA-CORDOBA TRIATLON</t>
  </si>
  <si>
    <t>TRIATLON FERROL</t>
  </si>
  <si>
    <t>C.T.  MURCIA UNIDATA</t>
  </si>
  <si>
    <t>TRIPUÇOL</t>
  </si>
  <si>
    <t>2ª DIVISIÓN MASC.</t>
  </si>
  <si>
    <t>SEGUNDA DIVISION MASCULINA</t>
  </si>
  <si>
    <t>C.E. KATOA BARCELONA</t>
  </si>
  <si>
    <t>TRI INFINITY MÓSTOLES</t>
  </si>
  <si>
    <t>TRIATLON INFORHOUSE SANTIAGO</t>
  </si>
  <si>
    <t>CLUB TRIATLON 401 TETRASOD</t>
  </si>
  <si>
    <t>A.D. NAUTICO DE NARON</t>
  </si>
  <si>
    <t>C.D.T RESISTENTIA T3</t>
  </si>
  <si>
    <t>CLUB TRIATLON TRITONES RIOJA</t>
  </si>
  <si>
    <t>CLUB TRIATLON LAS ROZAS</t>
  </si>
  <si>
    <t>ADSEVILLA</t>
  </si>
  <si>
    <t>LIGA NACIONAL DE CLUBES DE DUATLÓN 2025</t>
  </si>
  <si>
    <t>DUATLON RELEVOS AVILES</t>
  </si>
  <si>
    <t>DUATLON CRE AVILES</t>
  </si>
  <si>
    <t>C.D. TRICLUB BABYSCHOOL</t>
  </si>
  <si>
    <t>CLUB DEPORTIVO DELIKIA</t>
  </si>
  <si>
    <t>CLUB TRIATLON COMPOSTELA</t>
  </si>
  <si>
    <t>C.D.E.TRIATLON SAN SEBASTIAN DE LOS REYES</t>
  </si>
  <si>
    <t>CLUB TRIATLON OVIEDO</t>
  </si>
  <si>
    <t>LA 208 TRIATLON CLUB DE ELCHE</t>
  </si>
  <si>
    <t>DUATLON RELEVOS / PAREJAS ALBACETE</t>
  </si>
  <si>
    <t>DUATLON POR RELEVOS MIXTOS LA NUCIA</t>
  </si>
  <si>
    <t>COD CLUB</t>
  </si>
  <si>
    <t>GAL008</t>
  </si>
  <si>
    <t>GAL003</t>
  </si>
  <si>
    <t>VAL031</t>
  </si>
  <si>
    <t>RIO008</t>
  </si>
  <si>
    <t>GAL026</t>
  </si>
  <si>
    <t>VAL124</t>
  </si>
  <si>
    <t>MUR030</t>
  </si>
  <si>
    <t>VAL019</t>
  </si>
  <si>
    <t>MAD009</t>
  </si>
  <si>
    <t>MAD021</t>
  </si>
  <si>
    <t>AND024</t>
  </si>
  <si>
    <t>AST001</t>
  </si>
  <si>
    <t>AND116</t>
  </si>
  <si>
    <t>GAL039</t>
  </si>
  <si>
    <t>AND134</t>
  </si>
  <si>
    <t>GAL006</t>
  </si>
  <si>
    <t>EUS045</t>
  </si>
  <si>
    <t>MAD088</t>
  </si>
  <si>
    <t>CYL007</t>
  </si>
  <si>
    <t>VAL006</t>
  </si>
  <si>
    <t>ARA004</t>
  </si>
  <si>
    <t>CAT005</t>
  </si>
  <si>
    <t>MAD013</t>
  </si>
  <si>
    <t>CLM003</t>
  </si>
  <si>
    <t>NAV002</t>
  </si>
  <si>
    <t>GAL015</t>
  </si>
  <si>
    <t>CAT033</t>
  </si>
  <si>
    <t>MAD018</t>
  </si>
  <si>
    <t>AND115</t>
  </si>
  <si>
    <t>MAD029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</si>
</sst>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Robot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FF00"/>
      <name val="Roboto"/>
    </font>
    <font>
      <sz val="10"/>
      <color rgb="FF000000"/>
      <name val="Roboto"/>
    </font>
    <font>
      <b/>
      <sz val="10"/>
      <color rgb="FF000000"/>
      <name val="Roboto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Roboto"/>
    </font>
    <font>
      <b/>
      <sz val="10"/>
      <name val="Roboto"/>
    </font>
  </fonts>
  <fills count="36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/>
      <top/>
      <bottom style="thin">
        <color rgb="FFD0122D"/>
      </bottom>
      <diagonal/>
    </border>
    <border>
      <left/>
      <right style="thin">
        <color rgb="FFD0122D"/>
      </right>
      <top style="thin">
        <color rgb="FFD0122D"/>
      </top>
      <bottom style="thin">
        <color rgb="FFD0122D"/>
      </bottom>
      <diagonal/>
    </border>
    <border>
      <left style="thin">
        <color theme="0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D0122D"/>
      </right>
      <top style="thin">
        <color theme="0"/>
      </top>
      <bottom style="thin">
        <color theme="0"/>
      </bottom>
      <diagonal/>
    </border>
  </borders>
  <cellStyleXfs count="44">
    <xf numFmtId="0" fontId="0" fillId="0" borderId="0"/>
    <xf numFmtId="0" fontId="9" fillId="0" borderId="0"/>
    <xf numFmtId="0" fontId="10" fillId="0" borderId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16" applyNumberFormat="0" applyAlignment="0" applyProtection="0"/>
    <xf numFmtId="0" fontId="21" fillId="8" borderId="17" applyNumberFormat="0" applyAlignment="0" applyProtection="0"/>
    <xf numFmtId="0" fontId="22" fillId="8" borderId="16" applyNumberFormat="0" applyAlignment="0" applyProtection="0"/>
    <xf numFmtId="0" fontId="23" fillId="0" borderId="18" applyNumberFormat="0" applyFill="0" applyAlignment="0" applyProtection="0"/>
    <xf numFmtId="0" fontId="24" fillId="9" borderId="19" applyNumberFormat="0" applyAlignment="0" applyProtection="0"/>
    <xf numFmtId="0" fontId="25" fillId="0" borderId="0" applyNumberFormat="0" applyFill="0" applyBorder="0" applyAlignment="0" applyProtection="0"/>
    <xf numFmtId="0" fontId="12" fillId="10" borderId="20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21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8" fillId="2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7" fillId="0" borderId="1" xfId="0" applyFont="1" applyBorder="1" applyAlignment="1">
      <alignment horizontal="justify" vertical="center" wrapText="1"/>
    </xf>
    <xf numFmtId="0" fontId="33" fillId="0" borderId="4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center"/>
    </xf>
    <xf numFmtId="0" fontId="33" fillId="3" borderId="4" xfId="0" applyFont="1" applyFill="1" applyBorder="1" applyAlignment="1">
      <alignment horizontal="center"/>
    </xf>
    <xf numFmtId="0" fontId="33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33" fillId="35" borderId="4" xfId="0" applyFont="1" applyFill="1" applyBorder="1" applyAlignment="1">
      <alignment horizontal="center"/>
    </xf>
    <xf numFmtId="0" fontId="33" fillId="35" borderId="1" xfId="0" applyFont="1" applyFill="1" applyBorder="1" applyAlignment="1">
      <alignment horizontal="center"/>
    </xf>
    <xf numFmtId="0" fontId="33" fillId="35" borderId="3" xfId="0" applyFont="1" applyFill="1" applyBorder="1" applyAlignment="1">
      <alignment horizontal="center"/>
    </xf>
    <xf numFmtId="0" fontId="33" fillId="35" borderId="1" xfId="0" applyFont="1" applyFill="1" applyBorder="1" applyAlignment="1">
      <alignment horizontal="center" vertical="center" wrapText="1"/>
    </xf>
    <xf numFmtId="0" fontId="33" fillId="35" borderId="1" xfId="0" applyFont="1" applyFill="1" applyBorder="1" applyAlignment="1">
      <alignment horizontal="justify" vertical="center" wrapText="1"/>
    </xf>
    <xf numFmtId="0" fontId="34" fillId="35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0" fontId="30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0" fontId="4" fillId="35" borderId="5" xfId="0" applyFont="1" applyFill="1" applyBorder="1" applyAlignment="1">
      <alignment horizontal="center"/>
    </xf>
    <xf numFmtId="0" fontId="4" fillId="35" borderId="2" xfId="0" applyFont="1" applyFill="1" applyBorder="1" applyAlignment="1">
      <alignment horizontal="center"/>
    </xf>
    <xf numFmtId="0" fontId="33" fillId="35" borderId="5" xfId="0" applyFont="1" applyFill="1" applyBorder="1" applyAlignment="1">
      <alignment horizontal="center"/>
    </xf>
    <xf numFmtId="0" fontId="33" fillId="35" borderId="2" xfId="0" applyFont="1" applyFill="1" applyBorder="1" applyAlignment="1">
      <alignment horizontal="center"/>
    </xf>
  </cellXfs>
  <cellStyles count="44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2" xfId="1" xr:uid="{75AB5CAF-1B20-475D-9CAF-B15CEB5C6671}"/>
    <cellStyle name="Normal 3" xfId="2" xr:uid="{00B0DFE2-26FB-435B-B58F-612011313CED}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38"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/>
        <right/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FFFFFF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  <dxf>
      <font>
        <b/>
        <strike val="0"/>
        <outline val="0"/>
        <shadow val="0"/>
        <u val="none"/>
        <vertAlign val="baseline"/>
        <sz val="1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/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/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FFFFFF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</dxfs>
  <tableStyles count="0" defaultTableStyle="TableStyleMedium2" defaultPivotStyle="PivotStyleLight16"/>
  <colors>
    <mruColors>
      <color rgb="FF00FF00"/>
      <color rgb="FFD0122D"/>
      <color rgb="FFF161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4</xdr:col>
      <xdr:colOff>375661</xdr:colOff>
      <xdr:row>4</xdr:row>
      <xdr:rowOff>72813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3CE65B-CF7E-40B1-9C8F-77F249AA2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4</xdr:col>
      <xdr:colOff>52022</xdr:colOff>
      <xdr:row>4</xdr:row>
      <xdr:rowOff>72813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A11CBB-1AB8-483D-9939-081A9859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152" y="189936"/>
          <a:ext cx="2347616" cy="6601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RodriguezFETRI\Desktop\ALBACETE%2025\RESULTADOS\1masc.xlsx" TargetMode="External"/><Relationship Id="rId1" Type="http://schemas.openxmlformats.org/officeDocument/2006/relationships/externalLinkPath" Target="/Users/JavierRodriguezFETRI/Desktop/ALBACETE%2025/RESULTADOS/1masc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RodriguezFETRI\Downloads\_LITE_Final_.xlsx" TargetMode="External"/><Relationship Id="rId1" Type="http://schemas.openxmlformats.org/officeDocument/2006/relationships/externalLinkPath" Target="https://triatlonesp.sharepoint.com/Users/JavierRodriguezFETRI/Downloads/_LITE_Final_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RodriguezFETRI\Desktop\RESULTADOS\2X2\2x2_2&#170;_Division_Masculina_-_FINAL.xlsx" TargetMode="External"/><Relationship Id="rId1" Type="http://schemas.openxmlformats.org/officeDocument/2006/relationships/externalLinkPath" Target="https://triatlonesp.sharepoint.com/Users/JavierRodriguezFETRI/Desktop/RESULTADOS/2X2/2x2_2&#170;_Division_Masculina_-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Fetri_Albacete_2025_-_(4)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>
        <row r="1">
          <cell r="D1" t="str">
            <v>NOMBRE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x2_2ª_Division_Masculina_-_FIN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D6300F-E92B-478D-BF48-E7D2D948E1E7}" name="Tabla1326" displayName="Tabla1326" ref="B6:O21" totalsRowShown="0" headerRowDxfId="37" dataDxfId="35" headerRowBorderDxfId="36" tableBorderDxfId="34" totalsRowBorderDxfId="33">
  <autoFilter ref="B6:O21" xr:uid="{0CC7C4C5-FB41-4738-BCA3-B4C815842339}"/>
  <sortState xmlns:xlrd2="http://schemas.microsoft.com/office/spreadsheetml/2017/richdata2" ref="B7:O21">
    <sortCondition descending="1" ref="O6:O21"/>
  </sortState>
  <tableColumns count="14">
    <tableColumn id="1" xr3:uid="{1ED94E68-252E-4A60-BCCC-C6473C978956}" name="Pos" dataDxfId="32"/>
    <tableColumn id="13" xr3:uid="{360E8959-E2F5-4C8B-BB95-29F0F5947E96}" name="DORSAL" dataDxfId="31"/>
    <tableColumn id="14" xr3:uid="{5C166289-DC26-4314-AB81-E1D26B5587A3}" name="COD CLUB" dataDxfId="30"/>
    <tableColumn id="2" xr3:uid="{D0A9386B-0268-4AF3-BBF4-38D917DFC4C3}" name="PRIMERA DIVISION MASCULINA" dataDxfId="29"/>
    <tableColumn id="3" xr3:uid="{0656090E-FA12-4258-A342-3DBAF6E1E387}" name="DUATLON CRE AVILES" dataDxfId="28"/>
    <tableColumn id="4" xr3:uid="{53FD8E00-8869-4FD3-B724-88438C9A1586}" name="DUATLON RELEVOS AVILES" dataDxfId="27"/>
    <tableColumn id="5" xr3:uid="{076279FB-B3B0-4F2E-B13E-AAAD5D4CC827}" name="DUATLON SUPER SPRINT POR CLUBES LA NUCIA" dataDxfId="26"/>
    <tableColumn id="6" xr3:uid="{9F2F505B-A26B-4F30-AE7A-03557165A6D1}" name="DUATLON RELEVOS / PAREJAS ALBACETE" dataDxfId="25"/>
    <tableColumn id="10" xr3:uid="{BEE43D1D-755E-4C6B-B646-7C74B53AB9D5}" name="DUATLON SUPER SPRINT POR CLUBES 2*2 LA NUCIA" dataDxfId="24"/>
    <tableColumn id="9" xr3:uid="{8BB55B55-83A9-4BB2-8FF4-F212A6D40E58}" name="DUATLON POR CLUBES ALBACETE" dataDxfId="23">
      <calculatedColumnFormula>+VLOOKUP(Tabla1326[[#This Row],[COD CLUB]],[1]Hoja1!$D$4:$E$18,2,0)</calculatedColumnFormula>
    </tableColumn>
    <tableColumn id="7" xr3:uid="{D20BF86C-DDC9-438E-9C47-8F1F38681A0C}" name="DUATLON POR RELEVOS MIXTOS LA NUCIA" dataDxfId="22">
      <calculatedColumnFormula>+VLOOKUP(Tabla1326[[#This Row],[PRIMERA DIVISION MASCULINA]],[2]Data!$D:$N,11,0)</calculatedColumnFormula>
    </tableColumn>
    <tableColumn id="8" xr3:uid="{953236A2-ABA2-42AA-8A63-B524D0451592}" name="Total" dataDxfId="21">
      <calculatedColumnFormula>SUM(Tabla1326[[#This Row],[DUATLON CRE AVILES]:[DUATLON POR RELEVOS MIXTOS LA NUCIA]])</calculatedColumnFormula>
    </tableColumn>
    <tableColumn id="11" xr3:uid="{4B2DF3D1-F8A0-4CCF-A4D2-89B4682571D2}" name="MENOR VALOR" dataDxfId="20">
      <calculatedColumnFormula>MIN(Tabla1326[[#This Row],[DUATLON CRE AVILES]:[DUATLON POR RELEVOS MIXTOS LA NUCIA]])</calculatedColumnFormula>
    </tableColumn>
    <tableColumn id="12" xr3:uid="{0FA3F1FF-30B5-45A6-AEC7-D66C2BB76D04}" name="PUNTOS FINAL LIGA" dataDxfId="19">
      <calculatedColumnFormula>Tabla1326[[#This Row],[Total]]-Tabla1326[[#This Row],[MENOR VALOR]]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9025BA-806E-423D-A4E6-8707B91420D9}" name="Tabla18472" displayName="Tabla18472" ref="B6:O21" totalsRowShown="0" headerRowDxfId="18" dataDxfId="16" headerRowBorderDxfId="17" tableBorderDxfId="15" totalsRowBorderDxfId="14">
  <autoFilter ref="B6:O21" xr:uid="{0CC7C4C5-FB41-4738-BCA3-B4C815842339}"/>
  <sortState xmlns:xlrd2="http://schemas.microsoft.com/office/spreadsheetml/2017/richdata2" ref="B7:O21">
    <sortCondition descending="1" ref="O6:O21"/>
  </sortState>
  <tableColumns count="14">
    <tableColumn id="1" xr3:uid="{6893B898-232A-459F-9812-038407F8B5C8}" name="Pos" dataDxfId="13"/>
    <tableColumn id="13" xr3:uid="{5E67FE07-E56C-4882-899D-5C16BBE24250}" name="DORSAL" dataDxfId="12"/>
    <tableColumn id="14" xr3:uid="{674C24E1-51B9-4C0A-B278-E8452225C996}" name="COD CLUB" dataDxfId="11"/>
    <tableColumn id="2" xr3:uid="{71B2022A-2F12-42B6-BCED-0B7B3A896578}" name="SEGUNDA DIVISION MASCULINA" dataDxfId="10"/>
    <tableColumn id="3" xr3:uid="{1E3AF572-A8FF-47A8-B760-A24D33FF928D}" name="DUATLON CRE AVILES" dataDxfId="9"/>
    <tableColumn id="4" xr3:uid="{F59FBF5D-94B3-4CEF-95A1-BEED0C582841}" name="DUATLON RELEVOS AVILES" dataDxfId="8"/>
    <tableColumn id="5" xr3:uid="{C767E6DC-65E1-4DC6-84B7-0E842ACD73FB}" name="DUATLON SUPER SPRINT POR CLUBES LA NUCIA" dataDxfId="7"/>
    <tableColumn id="6" xr3:uid="{2BDDF61E-790C-4840-9773-EA7A5F9184B1}" name="DUATLON RELEVOS / PAREJAS ALBACETE" dataDxfId="6"/>
    <tableColumn id="10" xr3:uid="{405F45E2-1ABE-4136-8C7C-721642F6C2B5}" name="DUATLON SUPER SPRINT POR CLUBES 2*2 LA NUCIA" dataDxfId="5">
      <calculatedColumnFormula>+VLOOKUP(Tabla18472[[#This Row],[SEGUNDA DIVISION MASCULINA]],'[3]2x2_2ª_Division_Masculina_-_FIN'!$C:$E,3,0)</calculatedColumnFormula>
    </tableColumn>
    <tableColumn id="9" xr3:uid="{06491A63-59BE-47D2-BABE-752A4438637D}" name="DUATLON POR CLUBES ALBACETE" dataDxfId="4"/>
    <tableColumn id="7" xr3:uid="{840DDBA4-B9C6-4C79-8159-7992ADFBA245}" name="DUATLON POR RELEVOS MIXTOS LA NUCIA" dataDxfId="3">
      <calculatedColumnFormula>+VLOOKUP(Tabla18472[[#This Row],[SEGUNDA DIVISION MASCULINA]],[2]Data!$D:$N,11,0)</calculatedColumnFormula>
    </tableColumn>
    <tableColumn id="8" xr3:uid="{D497D6C9-B0BB-41D1-8B4F-D863C7A79F9A}" name="Total" dataDxfId="2">
      <calculatedColumnFormula>SUM(Tabla18472[[#This Row],[DUATLON CRE AVILES]:[DUATLON POR RELEVOS MIXTOS LA NUCIA]])</calculatedColumnFormula>
    </tableColumn>
    <tableColumn id="11" xr3:uid="{525AB01D-DA26-42BD-A1E8-E5F435BB58F5}" name="MENOR VALOR" dataDxfId="1">
      <calculatedColumnFormula>MIN(Tabla18472[[#This Row],[DUATLON CRE AVILES]:[DUATLON POR RELEVOS MIXTOS LA NUCIA]])</calculatedColumnFormula>
    </tableColumn>
    <tableColumn id="12" xr3:uid="{1007196A-7324-4035-B90F-35B02AB9F63A}" name="PUNTOS FINAL LIGA" dataDxfId="0">
      <calculatedColumnFormula>Tabla18472[[#This Row],[Total]]-N7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B38C-D35B-4442-B2ED-D62C6B67D59A}">
  <sheetPr>
    <pageSetUpPr fitToPage="1"/>
  </sheetPr>
  <dimension ref="B1:O21"/>
  <sheetViews>
    <sheetView showGridLines="0" tabSelected="1" zoomScale="90" zoomScaleNormal="90" workbookViewId="0">
      <selection activeCell="E25" sqref="E25"/>
    </sheetView>
  </sheetViews>
  <sheetFormatPr baseColWidth="10" defaultColWidth="10.88671875" defaultRowHeight="14.4" x14ac:dyDescent="0.3"/>
  <cols>
    <col min="1" max="1" width="4.6640625" customWidth="1"/>
    <col min="2" max="2" width="9" style="1" customWidth="1"/>
    <col min="3" max="4" width="10.88671875" style="1"/>
    <col min="5" max="5" width="37.88671875" bestFit="1" customWidth="1"/>
    <col min="6" max="6" width="18.33203125" style="1" bestFit="1" customWidth="1"/>
    <col min="7" max="7" width="16.44140625" style="1" customWidth="1"/>
    <col min="8" max="8" width="17.6640625" style="1" customWidth="1"/>
    <col min="9" max="9" width="15.33203125" style="1" customWidth="1"/>
    <col min="10" max="10" width="19.109375" style="1" customWidth="1"/>
    <col min="11" max="11" width="15.33203125" style="1" customWidth="1"/>
    <col min="12" max="12" width="21.33203125" style="1" bestFit="1" customWidth="1"/>
    <col min="13" max="13" width="10.33203125" style="1" bestFit="1" customWidth="1"/>
    <col min="14" max="14" width="13.109375" style="1" customWidth="1"/>
    <col min="15" max="15" width="12.6640625" style="1" bestFit="1" customWidth="1"/>
  </cols>
  <sheetData>
    <row r="1" spans="2:15" x14ac:dyDescent="0.3">
      <c r="B1" s="4"/>
      <c r="C1" s="4"/>
      <c r="D1" s="4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x14ac:dyDescent="0.3">
      <c r="B2" s="4"/>
      <c r="C2" s="4"/>
      <c r="D2" s="4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8" x14ac:dyDescent="0.35">
      <c r="B3" s="4"/>
      <c r="C3" s="4"/>
      <c r="D3" s="4"/>
      <c r="E3" s="3"/>
      <c r="F3" s="31" t="s">
        <v>0</v>
      </c>
      <c r="G3" s="31"/>
      <c r="H3" s="5"/>
      <c r="I3" s="5"/>
      <c r="J3" s="5"/>
      <c r="K3" s="5"/>
      <c r="L3" s="5"/>
      <c r="M3" s="5"/>
      <c r="N3" s="5"/>
      <c r="O3" s="5"/>
    </row>
    <row r="4" spans="2:15" x14ac:dyDescent="0.3">
      <c r="B4" s="4"/>
      <c r="C4" s="4"/>
      <c r="D4" s="4"/>
      <c r="E4" s="3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23.4" x14ac:dyDescent="0.45">
      <c r="B5" s="4"/>
      <c r="C5" s="4"/>
      <c r="D5" s="4"/>
      <c r="E5" s="32" t="s">
        <v>36</v>
      </c>
      <c r="F5" s="32"/>
      <c r="G5" s="32"/>
      <c r="H5" s="32"/>
      <c r="I5" s="32"/>
      <c r="J5" s="32"/>
      <c r="K5" s="32"/>
      <c r="L5" s="32"/>
      <c r="M5" s="32"/>
      <c r="N5" s="4"/>
      <c r="O5" s="4"/>
    </row>
    <row r="6" spans="2:15" s="2" customFormat="1" ht="52.8" x14ac:dyDescent="0.3">
      <c r="B6" s="6" t="s">
        <v>1</v>
      </c>
      <c r="C6" s="16" t="s">
        <v>2</v>
      </c>
      <c r="D6" s="16" t="s">
        <v>47</v>
      </c>
      <c r="E6" s="7" t="s">
        <v>3</v>
      </c>
      <c r="F6" s="8" t="s">
        <v>38</v>
      </c>
      <c r="G6" s="8" t="s">
        <v>37</v>
      </c>
      <c r="H6" s="8" t="s">
        <v>4</v>
      </c>
      <c r="I6" s="8" t="s">
        <v>45</v>
      </c>
      <c r="J6" s="8" t="s">
        <v>5</v>
      </c>
      <c r="K6" s="15" t="s">
        <v>6</v>
      </c>
      <c r="L6" s="10" t="s">
        <v>46</v>
      </c>
      <c r="M6" s="9" t="s">
        <v>7</v>
      </c>
      <c r="N6" s="11" t="s">
        <v>8</v>
      </c>
      <c r="O6" s="14" t="s">
        <v>9</v>
      </c>
    </row>
    <row r="7" spans="2:15" x14ac:dyDescent="0.3">
      <c r="B7" s="49">
        <v>1</v>
      </c>
      <c r="C7" s="33">
        <v>1</v>
      </c>
      <c r="D7" s="33" t="s">
        <v>64</v>
      </c>
      <c r="E7" s="34" t="s">
        <v>10</v>
      </c>
      <c r="F7" s="35">
        <v>56</v>
      </c>
      <c r="G7" s="35">
        <v>24</v>
      </c>
      <c r="H7" s="35">
        <v>52</v>
      </c>
      <c r="I7" s="35">
        <v>60</v>
      </c>
      <c r="J7" s="35">
        <v>56</v>
      </c>
      <c r="K7" s="36">
        <v>90</v>
      </c>
      <c r="L7" s="37">
        <v>24</v>
      </c>
      <c r="M7" s="38">
        <f>SUM(Tabla1326[[#This Row],[DUATLON CRE AVILES]:[DUATLON POR RELEVOS MIXTOS LA NUCIA]])</f>
        <v>362</v>
      </c>
      <c r="N7" s="35">
        <f>MIN(Tabla1326[[#This Row],[DUATLON CRE AVILES]:[DUATLON POR RELEVOS MIXTOS LA NUCIA]])</f>
        <v>24</v>
      </c>
      <c r="O7" s="39">
        <f>Tabla1326[[#This Row],[Total]]-Tabla1326[[#This Row],[MENOR VALOR]]</f>
        <v>338</v>
      </c>
    </row>
    <row r="8" spans="2:15" x14ac:dyDescent="0.3">
      <c r="B8" s="52">
        <v>2</v>
      </c>
      <c r="C8" s="33">
        <v>4</v>
      </c>
      <c r="D8" s="33" t="s">
        <v>66</v>
      </c>
      <c r="E8" s="34" t="s">
        <v>13</v>
      </c>
      <c r="F8" s="40">
        <v>52</v>
      </c>
      <c r="G8" s="40">
        <v>39</v>
      </c>
      <c r="H8" s="35">
        <v>44</v>
      </c>
      <c r="I8" s="40">
        <v>56</v>
      </c>
      <c r="J8" s="40">
        <v>52</v>
      </c>
      <c r="K8" s="36">
        <v>84</v>
      </c>
      <c r="L8" s="41">
        <v>39</v>
      </c>
      <c r="M8" s="38">
        <f>SUM(Tabla1326[[#This Row],[DUATLON CRE AVILES]:[DUATLON POR RELEVOS MIXTOS LA NUCIA]])</f>
        <v>366</v>
      </c>
      <c r="N8" s="40">
        <f>MIN(Tabla1326[[#This Row],[DUATLON CRE AVILES]:[DUATLON POR RELEVOS MIXTOS LA NUCIA]])</f>
        <v>39</v>
      </c>
      <c r="O8" s="42">
        <f>Tabla1326[[#This Row],[Total]]-Tabla1326[[#This Row],[MENOR VALOR]]</f>
        <v>327</v>
      </c>
    </row>
    <row r="9" spans="2:15" ht="15" customHeight="1" x14ac:dyDescent="0.3">
      <c r="B9" s="49">
        <v>3</v>
      </c>
      <c r="C9" s="33">
        <v>3</v>
      </c>
      <c r="D9" s="33" t="s">
        <v>63</v>
      </c>
      <c r="E9" s="34" t="s">
        <v>12</v>
      </c>
      <c r="F9" s="40">
        <v>60</v>
      </c>
      <c r="G9" s="35">
        <v>42</v>
      </c>
      <c r="H9" s="35">
        <v>60</v>
      </c>
      <c r="I9" s="40">
        <v>44</v>
      </c>
      <c r="J9" s="35">
        <v>60</v>
      </c>
      <c r="K9" s="36">
        <v>60</v>
      </c>
      <c r="L9" s="37">
        <v>33</v>
      </c>
      <c r="M9" s="38">
        <f>SUM(Tabla1326[[#This Row],[DUATLON CRE AVILES]:[DUATLON POR RELEVOS MIXTOS LA NUCIA]])</f>
        <v>359</v>
      </c>
      <c r="N9" s="40">
        <f>MIN(Tabla1326[[#This Row],[DUATLON CRE AVILES]:[DUATLON POR RELEVOS MIXTOS LA NUCIA]])</f>
        <v>33</v>
      </c>
      <c r="O9" s="42">
        <f>Tabla1326[[#This Row],[Total]]-Tabla1326[[#This Row],[MENOR VALOR]]</f>
        <v>326</v>
      </c>
    </row>
    <row r="10" spans="2:15" x14ac:dyDescent="0.3">
      <c r="B10" s="17">
        <v>4</v>
      </c>
      <c r="C10" s="18">
        <v>8</v>
      </c>
      <c r="D10" s="18" t="s">
        <v>70</v>
      </c>
      <c r="E10" s="27" t="s">
        <v>17</v>
      </c>
      <c r="F10" s="19">
        <v>48</v>
      </c>
      <c r="G10" s="22">
        <v>36</v>
      </c>
      <c r="H10" s="19">
        <v>28</v>
      </c>
      <c r="I10" s="25">
        <v>40</v>
      </c>
      <c r="J10" s="22">
        <v>40</v>
      </c>
      <c r="K10" s="28">
        <v>72</v>
      </c>
      <c r="L10" s="30">
        <v>36</v>
      </c>
      <c r="M10" s="20">
        <f>SUM(Tabla1326[[#This Row],[DUATLON CRE AVILES]:[DUATLON POR RELEVOS MIXTOS LA NUCIA]])</f>
        <v>300</v>
      </c>
      <c r="N10" s="22">
        <f>MIN(Tabla1326[[#This Row],[DUATLON CRE AVILES]:[DUATLON POR RELEVOS MIXTOS LA NUCIA]])</f>
        <v>28</v>
      </c>
      <c r="O10" s="23">
        <f>Tabla1326[[#This Row],[Total]]-Tabla1326[[#This Row],[MENOR VALOR]]</f>
        <v>272</v>
      </c>
    </row>
    <row r="11" spans="2:15" x14ac:dyDescent="0.3">
      <c r="B11" s="21">
        <v>5</v>
      </c>
      <c r="C11" s="18">
        <v>2</v>
      </c>
      <c r="D11" s="18" t="s">
        <v>71</v>
      </c>
      <c r="E11" s="27" t="s">
        <v>11</v>
      </c>
      <c r="F11" s="22">
        <v>32</v>
      </c>
      <c r="G11" s="19">
        <v>45</v>
      </c>
      <c r="H11" s="19">
        <v>36</v>
      </c>
      <c r="I11" s="22">
        <v>48</v>
      </c>
      <c r="J11" s="19">
        <v>28</v>
      </c>
      <c r="K11" s="28">
        <v>78</v>
      </c>
      <c r="L11" s="29">
        <v>30</v>
      </c>
      <c r="M11" s="20">
        <f>SUM(Tabla1326[[#This Row],[DUATLON CRE AVILES]:[DUATLON POR RELEVOS MIXTOS LA NUCIA]])</f>
        <v>297</v>
      </c>
      <c r="N11" s="22">
        <f>MIN(Tabla1326[[#This Row],[DUATLON CRE AVILES]:[DUATLON POR RELEVOS MIXTOS LA NUCIA]])</f>
        <v>28</v>
      </c>
      <c r="O11" s="23">
        <f>Tabla1326[[#This Row],[Total]]-Tabla1326[[#This Row],[MENOR VALOR]]</f>
        <v>269</v>
      </c>
    </row>
    <row r="12" spans="2:15" x14ac:dyDescent="0.3">
      <c r="B12" s="17">
        <v>6</v>
      </c>
      <c r="C12" s="18">
        <v>12</v>
      </c>
      <c r="D12" s="18" t="s">
        <v>69</v>
      </c>
      <c r="E12" s="27" t="s">
        <v>27</v>
      </c>
      <c r="F12" s="22">
        <v>44</v>
      </c>
      <c r="G12" s="22">
        <v>15</v>
      </c>
      <c r="H12" s="19">
        <v>32</v>
      </c>
      <c r="I12" s="24">
        <v>52</v>
      </c>
      <c r="J12" s="22">
        <v>44</v>
      </c>
      <c r="K12" s="28">
        <v>66</v>
      </c>
      <c r="L12" s="30">
        <v>27</v>
      </c>
      <c r="M12" s="20">
        <f>SUM(Tabla1326[[#This Row],[DUATLON CRE AVILES]:[DUATLON POR RELEVOS MIXTOS LA NUCIA]])</f>
        <v>280</v>
      </c>
      <c r="N12" s="24">
        <f>MIN(Tabla1326[[#This Row],[DUATLON CRE AVILES]:[DUATLON POR RELEVOS MIXTOS LA NUCIA]])</f>
        <v>15</v>
      </c>
      <c r="O12" s="26">
        <f>Tabla1326[[#This Row],[Total]]-Tabla1326[[#This Row],[MENOR VALOR]]</f>
        <v>265</v>
      </c>
    </row>
    <row r="13" spans="2:15" x14ac:dyDescent="0.3">
      <c r="B13" s="17">
        <v>7</v>
      </c>
      <c r="C13" s="18">
        <v>9</v>
      </c>
      <c r="D13" s="18" t="s">
        <v>65</v>
      </c>
      <c r="E13" s="27" t="s">
        <v>18</v>
      </c>
      <c r="F13" s="19">
        <v>36</v>
      </c>
      <c r="G13" s="19">
        <v>33</v>
      </c>
      <c r="H13" s="19">
        <v>56</v>
      </c>
      <c r="I13" s="19">
        <v>32</v>
      </c>
      <c r="J13" s="19">
        <v>48</v>
      </c>
      <c r="K13" s="28">
        <v>42</v>
      </c>
      <c r="L13" s="29">
        <v>12</v>
      </c>
      <c r="M13" s="20">
        <f>SUM(Tabla1326[[#This Row],[DUATLON CRE AVILES]:[DUATLON POR RELEVOS MIXTOS LA NUCIA]])</f>
        <v>259</v>
      </c>
      <c r="N13" s="22">
        <f>MIN(Tabla1326[[#This Row],[DUATLON CRE AVILES]:[DUATLON POR RELEVOS MIXTOS LA NUCIA]])</f>
        <v>12</v>
      </c>
      <c r="O13" s="23">
        <f>Tabla1326[[#This Row],[Total]]-Tabla1326[[#This Row],[MENOR VALOR]]</f>
        <v>247</v>
      </c>
    </row>
    <row r="14" spans="2:15" x14ac:dyDescent="0.3">
      <c r="B14" s="21">
        <v>8</v>
      </c>
      <c r="C14" s="18">
        <v>5</v>
      </c>
      <c r="D14" s="18" t="s">
        <v>67</v>
      </c>
      <c r="E14" s="27" t="s">
        <v>14</v>
      </c>
      <c r="F14" s="22">
        <v>28</v>
      </c>
      <c r="G14" s="22">
        <v>30</v>
      </c>
      <c r="H14" s="19">
        <v>40</v>
      </c>
      <c r="I14" s="24">
        <v>28</v>
      </c>
      <c r="J14" s="22">
        <v>32</v>
      </c>
      <c r="K14" s="28">
        <v>48</v>
      </c>
      <c r="L14" s="30">
        <v>45</v>
      </c>
      <c r="M14" s="20">
        <f>SUM(Tabla1326[[#This Row],[DUATLON CRE AVILES]:[DUATLON POR RELEVOS MIXTOS LA NUCIA]])</f>
        <v>251</v>
      </c>
      <c r="N14" s="22">
        <f>MIN(Tabla1326[[#This Row],[DUATLON CRE AVILES]:[DUATLON POR RELEVOS MIXTOS LA NUCIA]])</f>
        <v>28</v>
      </c>
      <c r="O14" s="23">
        <f>Tabla1326[[#This Row],[Total]]-Tabla1326[[#This Row],[MENOR VALOR]]</f>
        <v>223</v>
      </c>
    </row>
    <row r="15" spans="2:15" x14ac:dyDescent="0.3">
      <c r="B15" s="17">
        <v>9</v>
      </c>
      <c r="C15" s="18">
        <v>7</v>
      </c>
      <c r="D15" s="18" t="s">
        <v>68</v>
      </c>
      <c r="E15" s="27" t="s">
        <v>16</v>
      </c>
      <c r="F15" s="22">
        <v>40</v>
      </c>
      <c r="G15" s="19">
        <v>27</v>
      </c>
      <c r="H15" s="19">
        <v>12</v>
      </c>
      <c r="I15" s="24">
        <v>4</v>
      </c>
      <c r="J15" s="19">
        <v>36</v>
      </c>
      <c r="K15" s="28">
        <v>54</v>
      </c>
      <c r="L15" s="29">
        <v>42</v>
      </c>
      <c r="M15" s="20">
        <f>SUM(Tabla1326[[#This Row],[DUATLON CRE AVILES]:[DUATLON POR RELEVOS MIXTOS LA NUCIA]])</f>
        <v>215</v>
      </c>
      <c r="N15" s="22">
        <f>MIN(Tabla1326[[#This Row],[DUATLON CRE AVILES]:[DUATLON POR RELEVOS MIXTOS LA NUCIA]])</f>
        <v>4</v>
      </c>
      <c r="O15" s="23">
        <f>Tabla1326[[#This Row],[Total]]-Tabla1326[[#This Row],[MENOR VALOR]]</f>
        <v>211</v>
      </c>
    </row>
    <row r="16" spans="2:15" x14ac:dyDescent="0.3">
      <c r="B16" s="17">
        <v>10</v>
      </c>
      <c r="C16" s="18">
        <v>6</v>
      </c>
      <c r="D16" s="18" t="s">
        <v>72</v>
      </c>
      <c r="E16" s="27" t="s">
        <v>15</v>
      </c>
      <c r="F16" s="19">
        <v>20</v>
      </c>
      <c r="G16" s="22">
        <v>21</v>
      </c>
      <c r="H16" s="19">
        <v>48</v>
      </c>
      <c r="I16" s="19">
        <v>20</v>
      </c>
      <c r="J16" s="22">
        <v>8</v>
      </c>
      <c r="K16" s="28">
        <v>24</v>
      </c>
      <c r="L16" s="30">
        <v>15</v>
      </c>
      <c r="M16" s="20">
        <f>SUM(Tabla1326[[#This Row],[DUATLON CRE AVILES]:[DUATLON POR RELEVOS MIXTOS LA NUCIA]])</f>
        <v>156</v>
      </c>
      <c r="N16" s="22">
        <f>MIN(Tabla1326[[#This Row],[DUATLON CRE AVILES]:[DUATLON POR RELEVOS MIXTOS LA NUCIA]])</f>
        <v>8</v>
      </c>
      <c r="O16" s="23">
        <f>Tabla1326[[#This Row],[Total]]-Tabla1326[[#This Row],[MENOR VALOR]]</f>
        <v>148</v>
      </c>
    </row>
    <row r="17" spans="2:15" x14ac:dyDescent="0.3">
      <c r="B17" s="21">
        <v>11</v>
      </c>
      <c r="C17" s="18">
        <v>14</v>
      </c>
      <c r="D17" s="18" t="s">
        <v>73</v>
      </c>
      <c r="E17" s="27" t="s">
        <v>29</v>
      </c>
      <c r="F17" s="22">
        <v>12</v>
      </c>
      <c r="G17" s="19">
        <v>6</v>
      </c>
      <c r="H17" s="19">
        <v>20</v>
      </c>
      <c r="I17" s="22">
        <v>24</v>
      </c>
      <c r="J17" s="19">
        <v>24</v>
      </c>
      <c r="K17" s="28">
        <v>36</v>
      </c>
      <c r="L17" s="29">
        <v>18</v>
      </c>
      <c r="M17" s="20">
        <f>SUM(Tabla1326[[#This Row],[DUATLON CRE AVILES]:[DUATLON POR RELEVOS MIXTOS LA NUCIA]])</f>
        <v>140</v>
      </c>
      <c r="N17" s="24">
        <f>MIN(Tabla1326[[#This Row],[DUATLON CRE AVILES]:[DUATLON POR RELEVOS MIXTOS LA NUCIA]])</f>
        <v>6</v>
      </c>
      <c r="O17" s="26">
        <f>Tabla1326[[#This Row],[Total]]-Tabla1326[[#This Row],[MENOR VALOR]]</f>
        <v>134</v>
      </c>
    </row>
    <row r="18" spans="2:15" x14ac:dyDescent="0.3">
      <c r="B18" s="55">
        <v>12</v>
      </c>
      <c r="C18" s="46">
        <v>10</v>
      </c>
      <c r="D18" s="46" t="s">
        <v>76</v>
      </c>
      <c r="E18" s="47" t="s">
        <v>19</v>
      </c>
      <c r="F18" s="44">
        <v>24</v>
      </c>
      <c r="G18" s="44">
        <v>9</v>
      </c>
      <c r="H18" s="45">
        <v>8</v>
      </c>
      <c r="I18" s="44">
        <v>36</v>
      </c>
      <c r="J18" s="44">
        <v>20</v>
      </c>
      <c r="K18" s="43">
        <v>18</v>
      </c>
      <c r="L18" s="44">
        <v>3</v>
      </c>
      <c r="M18" s="43">
        <f>SUM(Tabla1326[[#This Row],[DUATLON CRE AVILES]:[DUATLON POR RELEVOS MIXTOS LA NUCIA]])</f>
        <v>118</v>
      </c>
      <c r="N18" s="44">
        <f>MIN(Tabla1326[[#This Row],[DUATLON CRE AVILES]:[DUATLON POR RELEVOS MIXTOS LA NUCIA]])</f>
        <v>3</v>
      </c>
      <c r="O18" s="48">
        <f>Tabla1326[[#This Row],[Total]]-Tabla1326[[#This Row],[MENOR VALOR]]</f>
        <v>115</v>
      </c>
    </row>
    <row r="19" spans="2:15" x14ac:dyDescent="0.3">
      <c r="B19" s="55">
        <v>13</v>
      </c>
      <c r="C19" s="46">
        <v>11</v>
      </c>
      <c r="D19" s="46" t="s">
        <v>74</v>
      </c>
      <c r="E19" s="47" t="s">
        <v>20</v>
      </c>
      <c r="F19" s="45">
        <v>16</v>
      </c>
      <c r="G19" s="45">
        <v>12</v>
      </c>
      <c r="H19" s="45">
        <v>16</v>
      </c>
      <c r="I19" s="45">
        <v>16</v>
      </c>
      <c r="J19" s="45">
        <v>16</v>
      </c>
      <c r="K19" s="43">
        <v>30</v>
      </c>
      <c r="L19" s="45">
        <v>21</v>
      </c>
      <c r="M19" s="43">
        <f>SUM(Tabla1326[[#This Row],[DUATLON CRE AVILES]:[DUATLON POR RELEVOS MIXTOS LA NUCIA]])</f>
        <v>127</v>
      </c>
      <c r="N19" s="44">
        <f>MIN(Tabla1326[[#This Row],[DUATLON CRE AVILES]:[DUATLON POR RELEVOS MIXTOS LA NUCIA]])</f>
        <v>12</v>
      </c>
      <c r="O19" s="48">
        <f>Tabla1326[[#This Row],[Total]]-Tabla1326[[#This Row],[MENOR VALOR]]</f>
        <v>115</v>
      </c>
    </row>
    <row r="20" spans="2:15" x14ac:dyDescent="0.3">
      <c r="B20" s="54">
        <v>14</v>
      </c>
      <c r="C20" s="46">
        <v>15</v>
      </c>
      <c r="D20" s="46" t="s">
        <v>75</v>
      </c>
      <c r="E20" s="47" t="s">
        <v>30</v>
      </c>
      <c r="F20" s="44">
        <v>4</v>
      </c>
      <c r="G20" s="44">
        <v>18</v>
      </c>
      <c r="H20" s="45">
        <v>24</v>
      </c>
      <c r="I20" s="44">
        <v>8</v>
      </c>
      <c r="J20" s="44">
        <v>12</v>
      </c>
      <c r="K20" s="43">
        <v>6</v>
      </c>
      <c r="L20" s="44">
        <v>9</v>
      </c>
      <c r="M20" s="43">
        <f>SUM(Tabla1326[[#This Row],[DUATLON CRE AVILES]:[DUATLON POR RELEVOS MIXTOS LA NUCIA]])</f>
        <v>81</v>
      </c>
      <c r="N20" s="44">
        <f>MIN(Tabla1326[[#This Row],[DUATLON CRE AVILES]:[DUATLON POR RELEVOS MIXTOS LA NUCIA]])</f>
        <v>4</v>
      </c>
      <c r="O20" s="48">
        <f>Tabla1326[[#This Row],[Total]]-Tabla1326[[#This Row],[MENOR VALOR]]</f>
        <v>77</v>
      </c>
    </row>
    <row r="21" spans="2:15" x14ac:dyDescent="0.3">
      <c r="B21" s="55">
        <v>15</v>
      </c>
      <c r="C21" s="46">
        <v>13</v>
      </c>
      <c r="D21" s="46" t="s">
        <v>77</v>
      </c>
      <c r="E21" s="47" t="s">
        <v>28</v>
      </c>
      <c r="F21" s="44">
        <v>8</v>
      </c>
      <c r="G21" s="45">
        <v>3</v>
      </c>
      <c r="H21" s="45">
        <v>4</v>
      </c>
      <c r="I21" s="44">
        <v>12</v>
      </c>
      <c r="J21" s="45">
        <v>4</v>
      </c>
      <c r="K21" s="43">
        <v>12</v>
      </c>
      <c r="L21" s="45">
        <v>6</v>
      </c>
      <c r="M21" s="43">
        <f>SUM(Tabla1326[[#This Row],[DUATLON CRE AVILES]:[DUATLON POR RELEVOS MIXTOS LA NUCIA]])</f>
        <v>49</v>
      </c>
      <c r="N21" s="44">
        <f>MIN(Tabla1326[[#This Row],[DUATLON CRE AVILES]:[DUATLON POR RELEVOS MIXTOS LA NUCIA]])</f>
        <v>3</v>
      </c>
      <c r="O21" s="48">
        <f>Tabla1326[[#This Row],[Total]]-Tabla1326[[#This Row],[MENOR VALOR]]</f>
        <v>46</v>
      </c>
    </row>
  </sheetData>
  <mergeCells count="2">
    <mergeCell ref="F3:G3"/>
    <mergeCell ref="E5:M5"/>
  </mergeCells>
  <pageMargins left="0.7" right="0.7" top="0.75" bottom="0.75" header="0.3" footer="0.3"/>
  <pageSetup paperSize="9" scale="59" fitToHeight="0" orientation="landscape" r:id="rId1"/>
  <ignoredErrors>
    <ignoredError sqref="K7:L21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44D51-0234-4ACF-94E1-995A922FCE1F}">
  <sheetPr>
    <pageSetUpPr fitToPage="1"/>
  </sheetPr>
  <dimension ref="B1:O22"/>
  <sheetViews>
    <sheetView showGridLines="0" zoomScale="85" zoomScaleNormal="85" workbookViewId="0">
      <selection activeCell="E27" sqref="E27"/>
    </sheetView>
  </sheetViews>
  <sheetFormatPr baseColWidth="10" defaultColWidth="10.88671875" defaultRowHeight="14.4" x14ac:dyDescent="0.3"/>
  <cols>
    <col min="1" max="1" width="4.6640625" customWidth="1"/>
    <col min="2" max="2" width="9.33203125" style="1" bestFit="1" customWidth="1"/>
    <col min="3" max="3" width="13.109375" style="1" bestFit="1" customWidth="1"/>
    <col min="4" max="4" width="13.109375" style="1" customWidth="1"/>
    <col min="5" max="5" width="42.6640625" customWidth="1"/>
    <col min="6" max="6" width="15.5546875" style="1" customWidth="1"/>
    <col min="7" max="7" width="17.44140625" style="1" customWidth="1"/>
    <col min="8" max="8" width="23.6640625" style="1" customWidth="1"/>
    <col min="9" max="9" width="22.88671875" style="1" customWidth="1"/>
    <col min="10" max="10" width="21.6640625" style="1" customWidth="1"/>
    <col min="11" max="11" width="14.6640625" style="1" customWidth="1"/>
    <col min="12" max="12" width="18.33203125" style="1" customWidth="1"/>
    <col min="13" max="13" width="7.6640625" style="1" bestFit="1" customWidth="1"/>
    <col min="14" max="14" width="12.44140625" style="1" bestFit="1" customWidth="1"/>
    <col min="15" max="15" width="15.5546875" style="1" bestFit="1" customWidth="1"/>
  </cols>
  <sheetData>
    <row r="1" spans="2:15" x14ac:dyDescent="0.3">
      <c r="B1" s="4"/>
      <c r="C1" s="4"/>
      <c r="D1" s="4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x14ac:dyDescent="0.3">
      <c r="B2" s="4"/>
      <c r="C2" s="4"/>
      <c r="D2" s="4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8" x14ac:dyDescent="0.35">
      <c r="B3" s="4"/>
      <c r="C3" s="4"/>
      <c r="D3" s="4"/>
      <c r="E3" s="3"/>
      <c r="F3" s="31" t="s">
        <v>25</v>
      </c>
      <c r="G3" s="31"/>
      <c r="H3" s="5"/>
      <c r="I3" s="5"/>
      <c r="J3" s="5"/>
      <c r="K3" s="5"/>
      <c r="L3" s="5"/>
      <c r="M3" s="5"/>
      <c r="N3" s="5"/>
      <c r="O3" s="5"/>
    </row>
    <row r="4" spans="2:15" x14ac:dyDescent="0.3">
      <c r="B4" s="4"/>
      <c r="C4" s="4"/>
      <c r="D4" s="4"/>
      <c r="E4" s="3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23.4" x14ac:dyDescent="0.45">
      <c r="B5" s="4"/>
      <c r="C5" s="4"/>
      <c r="D5" s="4"/>
      <c r="E5" s="32" t="s">
        <v>36</v>
      </c>
      <c r="F5" s="32"/>
      <c r="G5" s="32"/>
      <c r="H5" s="32"/>
      <c r="I5" s="32"/>
      <c r="J5" s="32"/>
      <c r="K5" s="32"/>
      <c r="L5" s="32"/>
      <c r="M5" s="32"/>
      <c r="N5" s="4"/>
      <c r="O5" s="4"/>
    </row>
    <row r="6" spans="2:15" s="2" customFormat="1" ht="39.6" x14ac:dyDescent="0.3">
      <c r="B6" s="6" t="s">
        <v>1</v>
      </c>
      <c r="C6" s="16" t="s">
        <v>2</v>
      </c>
      <c r="D6" s="16" t="s">
        <v>47</v>
      </c>
      <c r="E6" s="7" t="s">
        <v>26</v>
      </c>
      <c r="F6" s="8" t="s">
        <v>38</v>
      </c>
      <c r="G6" s="8" t="s">
        <v>37</v>
      </c>
      <c r="H6" s="8" t="s">
        <v>4</v>
      </c>
      <c r="I6" s="8" t="s">
        <v>45</v>
      </c>
      <c r="J6" s="8" t="s">
        <v>5</v>
      </c>
      <c r="K6" s="15" t="s">
        <v>6</v>
      </c>
      <c r="L6" s="10" t="s">
        <v>46</v>
      </c>
      <c r="M6" s="9" t="s">
        <v>7</v>
      </c>
      <c r="N6" s="13" t="s">
        <v>8</v>
      </c>
      <c r="O6" s="14" t="s">
        <v>9</v>
      </c>
    </row>
    <row r="7" spans="2:15" x14ac:dyDescent="0.3">
      <c r="B7" s="49">
        <v>1</v>
      </c>
      <c r="C7" s="33">
        <v>32</v>
      </c>
      <c r="D7" s="33" t="s">
        <v>48</v>
      </c>
      <c r="E7" s="34" t="s">
        <v>40</v>
      </c>
      <c r="F7" s="50">
        <v>60</v>
      </c>
      <c r="G7" s="50">
        <v>42</v>
      </c>
      <c r="H7" s="50">
        <v>60</v>
      </c>
      <c r="I7" s="50">
        <v>56</v>
      </c>
      <c r="J7" s="50">
        <v>60</v>
      </c>
      <c r="K7" s="36">
        <v>84</v>
      </c>
      <c r="L7" s="36">
        <v>36</v>
      </c>
      <c r="M7" s="38">
        <f>SUM(Tabla18472[[#This Row],[DUATLON CRE AVILES]:[DUATLON POR RELEVOS MIXTOS LA NUCIA]])</f>
        <v>398</v>
      </c>
      <c r="N7" s="50">
        <f>MIN(Tabla18472[[#This Row],[DUATLON CRE AVILES]:[DUATLON POR RELEVOS MIXTOS LA NUCIA]])</f>
        <v>36</v>
      </c>
      <c r="O7" s="51">
        <f>Tabla18472[[#This Row],[Total]]-N7</f>
        <v>362</v>
      </c>
    </row>
    <row r="8" spans="2:15" x14ac:dyDescent="0.3">
      <c r="B8" s="52">
        <v>2</v>
      </c>
      <c r="C8" s="33">
        <v>30</v>
      </c>
      <c r="D8" s="33" t="s">
        <v>50</v>
      </c>
      <c r="E8" s="34" t="s">
        <v>24</v>
      </c>
      <c r="F8" s="40">
        <v>40</v>
      </c>
      <c r="G8" s="53">
        <v>24</v>
      </c>
      <c r="H8" s="40">
        <v>40</v>
      </c>
      <c r="I8" s="40">
        <v>60</v>
      </c>
      <c r="J8" s="40">
        <v>56</v>
      </c>
      <c r="K8" s="36">
        <v>90</v>
      </c>
      <c r="L8" s="36">
        <v>33</v>
      </c>
      <c r="M8" s="38">
        <f>SUM(Tabla18472[[#This Row],[DUATLON CRE AVILES]:[DUATLON POR RELEVOS MIXTOS LA NUCIA]])</f>
        <v>343</v>
      </c>
      <c r="N8" s="40">
        <f>MIN(Tabla18472[[#This Row],[DUATLON CRE AVILES]:[DUATLON POR RELEVOS MIXTOS LA NUCIA]])</f>
        <v>24</v>
      </c>
      <c r="O8" s="42">
        <f>Tabla18472[[#This Row],[Total]]-N8</f>
        <v>319</v>
      </c>
    </row>
    <row r="9" spans="2:15" x14ac:dyDescent="0.3">
      <c r="B9" s="49">
        <v>3</v>
      </c>
      <c r="C9" s="33">
        <v>28</v>
      </c>
      <c r="D9" s="33" t="s">
        <v>52</v>
      </c>
      <c r="E9" s="34" t="s">
        <v>22</v>
      </c>
      <c r="F9" s="40">
        <v>52</v>
      </c>
      <c r="G9" s="35">
        <v>45</v>
      </c>
      <c r="H9" s="35">
        <v>52</v>
      </c>
      <c r="I9" s="40">
        <v>52</v>
      </c>
      <c r="J9" s="35">
        <v>40</v>
      </c>
      <c r="K9" s="36">
        <v>72</v>
      </c>
      <c r="L9" s="36">
        <v>21</v>
      </c>
      <c r="M9" s="38">
        <f>SUM(Tabla18472[[#This Row],[DUATLON CRE AVILES]:[DUATLON POR RELEVOS MIXTOS LA NUCIA]])</f>
        <v>334</v>
      </c>
      <c r="N9" s="40">
        <f>MIN(Tabla18472[[#This Row],[DUATLON CRE AVILES]:[DUATLON POR RELEVOS MIXTOS LA NUCIA]])</f>
        <v>21</v>
      </c>
      <c r="O9" s="42">
        <f>Tabla18472[[#This Row],[Total]]-N9</f>
        <v>313</v>
      </c>
    </row>
    <row r="10" spans="2:15" x14ac:dyDescent="0.3">
      <c r="B10" s="52">
        <v>4</v>
      </c>
      <c r="C10" s="33">
        <v>23</v>
      </c>
      <c r="D10" s="33" t="s">
        <v>53</v>
      </c>
      <c r="E10" s="34" t="s">
        <v>32</v>
      </c>
      <c r="F10" s="35">
        <v>56</v>
      </c>
      <c r="G10" s="40">
        <v>33</v>
      </c>
      <c r="H10" s="50">
        <v>36</v>
      </c>
      <c r="I10" s="35">
        <v>48</v>
      </c>
      <c r="J10" s="40">
        <v>0</v>
      </c>
      <c r="K10" s="36">
        <v>78</v>
      </c>
      <c r="L10" s="36">
        <v>42</v>
      </c>
      <c r="M10" s="38">
        <f>SUM(Tabla18472[[#This Row],[DUATLON CRE AVILES]:[DUATLON POR RELEVOS MIXTOS LA NUCIA]])</f>
        <v>293</v>
      </c>
      <c r="N10" s="40">
        <f>MIN(Tabla18472[[#This Row],[DUATLON CRE AVILES]:[DUATLON POR RELEVOS MIXTOS LA NUCIA]])</f>
        <v>0</v>
      </c>
      <c r="O10" s="42">
        <f>Tabla18472[[#This Row],[Total]]-N10</f>
        <v>293</v>
      </c>
    </row>
    <row r="11" spans="2:15" x14ac:dyDescent="0.3">
      <c r="B11" s="17">
        <v>5</v>
      </c>
      <c r="C11" s="18">
        <v>22</v>
      </c>
      <c r="D11" s="18" t="s">
        <v>49</v>
      </c>
      <c r="E11" s="27" t="s">
        <v>31</v>
      </c>
      <c r="F11" s="22">
        <v>20</v>
      </c>
      <c r="G11" s="19">
        <v>39</v>
      </c>
      <c r="H11" s="22">
        <v>56</v>
      </c>
      <c r="I11" s="24">
        <v>44</v>
      </c>
      <c r="J11" s="25">
        <v>44</v>
      </c>
      <c r="K11" s="28">
        <v>54</v>
      </c>
      <c r="L11" s="28">
        <v>45</v>
      </c>
      <c r="M11" s="20">
        <f>SUM(Tabla18472[[#This Row],[DUATLON CRE AVILES]:[DUATLON POR RELEVOS MIXTOS LA NUCIA]])</f>
        <v>302</v>
      </c>
      <c r="N11" s="22">
        <f>MIN(Tabla18472[[#This Row],[DUATLON CRE AVILES]:[DUATLON POR RELEVOS MIXTOS LA NUCIA]])</f>
        <v>20</v>
      </c>
      <c r="O11" s="23">
        <f>Tabla18472[[#This Row],[Total]]-N11</f>
        <v>282</v>
      </c>
    </row>
    <row r="12" spans="2:15" x14ac:dyDescent="0.3">
      <c r="B12" s="21">
        <v>6</v>
      </c>
      <c r="C12" s="18">
        <v>24</v>
      </c>
      <c r="D12" s="18" t="s">
        <v>51</v>
      </c>
      <c r="E12" s="27" t="s">
        <v>33</v>
      </c>
      <c r="F12" s="24">
        <v>48</v>
      </c>
      <c r="G12" s="24">
        <v>12</v>
      </c>
      <c r="H12" s="19">
        <v>44</v>
      </c>
      <c r="I12" s="22">
        <v>12</v>
      </c>
      <c r="J12" s="24">
        <v>52</v>
      </c>
      <c r="K12" s="28">
        <v>48</v>
      </c>
      <c r="L12" s="28">
        <v>27</v>
      </c>
      <c r="M12" s="20">
        <f>SUM(Tabla18472[[#This Row],[DUATLON CRE AVILES]:[DUATLON POR RELEVOS MIXTOS LA NUCIA]])</f>
        <v>243</v>
      </c>
      <c r="N12" s="22">
        <f>MIN(Tabla18472[[#This Row],[DUATLON CRE AVILES]:[DUATLON POR RELEVOS MIXTOS LA NUCIA]])</f>
        <v>12</v>
      </c>
      <c r="O12" s="23">
        <f>Tabla18472[[#This Row],[Total]]-N12</f>
        <v>231</v>
      </c>
    </row>
    <row r="13" spans="2:15" x14ac:dyDescent="0.3">
      <c r="B13" s="17">
        <v>7</v>
      </c>
      <c r="C13" s="18">
        <v>26</v>
      </c>
      <c r="D13" s="18" t="s">
        <v>60</v>
      </c>
      <c r="E13" s="27" t="s">
        <v>35</v>
      </c>
      <c r="F13" s="19">
        <v>28</v>
      </c>
      <c r="G13" s="25">
        <v>36</v>
      </c>
      <c r="H13" s="25">
        <v>12</v>
      </c>
      <c r="I13" s="19">
        <v>40</v>
      </c>
      <c r="J13" s="19">
        <v>32</v>
      </c>
      <c r="K13" s="28">
        <v>66</v>
      </c>
      <c r="L13" s="28">
        <v>6</v>
      </c>
      <c r="M13" s="20">
        <f>SUM(Tabla18472[[#This Row],[DUATLON CRE AVILES]:[DUATLON POR RELEVOS MIXTOS LA NUCIA]])</f>
        <v>220</v>
      </c>
      <c r="N13" s="22">
        <f>MIN(Tabla18472[[#This Row],[DUATLON CRE AVILES]:[DUATLON POR RELEVOS MIXTOS LA NUCIA]])</f>
        <v>6</v>
      </c>
      <c r="O13" s="23">
        <f>Tabla18472[[#This Row],[Total]]-N13</f>
        <v>214</v>
      </c>
    </row>
    <row r="14" spans="2:15" x14ac:dyDescent="0.3">
      <c r="B14" s="21">
        <v>9</v>
      </c>
      <c r="C14" s="18">
        <v>25</v>
      </c>
      <c r="D14" s="18" t="s">
        <v>57</v>
      </c>
      <c r="E14" s="27" t="s">
        <v>34</v>
      </c>
      <c r="F14" s="22">
        <v>32</v>
      </c>
      <c r="G14" s="22">
        <v>15</v>
      </c>
      <c r="H14" s="22">
        <v>28</v>
      </c>
      <c r="I14" s="24">
        <v>32</v>
      </c>
      <c r="J14" s="24">
        <v>20</v>
      </c>
      <c r="K14" s="28">
        <v>42</v>
      </c>
      <c r="L14" s="28">
        <v>39</v>
      </c>
      <c r="M14" s="20">
        <f>SUM(Tabla18472[[#This Row],[DUATLON CRE AVILES]:[DUATLON POR RELEVOS MIXTOS LA NUCIA]])</f>
        <v>208</v>
      </c>
      <c r="N14" s="22">
        <f>MIN(Tabla18472[[#This Row],[DUATLON CRE AVILES]:[DUATLON POR RELEVOS MIXTOS LA NUCIA]])</f>
        <v>15</v>
      </c>
      <c r="O14" s="23">
        <f>Tabla18472[[#This Row],[Total]]-N14</f>
        <v>193</v>
      </c>
    </row>
    <row r="15" spans="2:15" x14ac:dyDescent="0.3">
      <c r="B15" s="17">
        <v>8</v>
      </c>
      <c r="C15" s="18">
        <v>35</v>
      </c>
      <c r="D15" s="18" t="s">
        <v>59</v>
      </c>
      <c r="E15" s="27" t="s">
        <v>43</v>
      </c>
      <c r="F15" s="24">
        <v>36</v>
      </c>
      <c r="G15" s="25">
        <v>30</v>
      </c>
      <c r="H15" s="19">
        <v>16</v>
      </c>
      <c r="I15" s="24">
        <v>8</v>
      </c>
      <c r="J15" s="25">
        <v>28</v>
      </c>
      <c r="K15" s="28">
        <v>60</v>
      </c>
      <c r="L15" s="28">
        <v>18</v>
      </c>
      <c r="M15" s="20">
        <f>SUM(Tabla18472[[#This Row],[DUATLON CRE AVILES]:[DUATLON POR RELEVOS MIXTOS LA NUCIA]])</f>
        <v>196</v>
      </c>
      <c r="N15" s="24">
        <f>MIN(Tabla18472[[#This Row],[DUATLON CRE AVILES]:[DUATLON POR RELEVOS MIXTOS LA NUCIA]])</f>
        <v>8</v>
      </c>
      <c r="O15" s="26">
        <f>Tabla18472[[#This Row],[Total]]-N15</f>
        <v>188</v>
      </c>
    </row>
    <row r="16" spans="2:15" x14ac:dyDescent="0.3">
      <c r="B16" s="21">
        <v>11</v>
      </c>
      <c r="C16" s="18">
        <v>29</v>
      </c>
      <c r="D16" s="18" t="s">
        <v>54</v>
      </c>
      <c r="E16" s="27" t="s">
        <v>23</v>
      </c>
      <c r="F16" s="19">
        <v>4</v>
      </c>
      <c r="G16" s="24">
        <v>18</v>
      </c>
      <c r="H16" s="25">
        <v>48</v>
      </c>
      <c r="I16" s="19">
        <v>36</v>
      </c>
      <c r="J16" s="22">
        <v>24</v>
      </c>
      <c r="K16" s="28">
        <v>30</v>
      </c>
      <c r="L16" s="28">
        <v>24</v>
      </c>
      <c r="M16" s="20">
        <f>SUM(Tabla18472[[#This Row],[DUATLON CRE AVILES]:[DUATLON POR RELEVOS MIXTOS LA NUCIA]])</f>
        <v>184</v>
      </c>
      <c r="N16" s="22">
        <f>MIN(Tabla18472[[#This Row],[DUATLON CRE AVILES]:[DUATLON POR RELEVOS MIXTOS LA NUCIA]])</f>
        <v>4</v>
      </c>
      <c r="O16" s="23">
        <f>Tabla18472[[#This Row],[Total]]-N16</f>
        <v>180</v>
      </c>
    </row>
    <row r="17" spans="2:15" x14ac:dyDescent="0.3">
      <c r="B17" s="17">
        <v>10</v>
      </c>
      <c r="C17" s="18">
        <v>21</v>
      </c>
      <c r="D17" s="18" t="s">
        <v>55</v>
      </c>
      <c r="E17" s="27" t="s">
        <v>44</v>
      </c>
      <c r="F17" s="22">
        <v>44</v>
      </c>
      <c r="G17" s="19">
        <v>9</v>
      </c>
      <c r="H17" s="22">
        <v>32</v>
      </c>
      <c r="I17" s="22">
        <v>28</v>
      </c>
      <c r="J17" s="25">
        <v>36</v>
      </c>
      <c r="K17" s="28">
        <v>18</v>
      </c>
      <c r="L17" s="28">
        <v>15</v>
      </c>
      <c r="M17" s="20">
        <f>SUM(Tabla18472[[#This Row],[DUATLON CRE AVILES]:[DUATLON POR RELEVOS MIXTOS LA NUCIA]])</f>
        <v>182</v>
      </c>
      <c r="N17" s="22">
        <f>MIN(Tabla18472[[#This Row],[DUATLON CRE AVILES]:[DUATLON POR RELEVOS MIXTOS LA NUCIA]])</f>
        <v>9</v>
      </c>
      <c r="O17" s="23">
        <f>Tabla18472[[#This Row],[Total]]-N17</f>
        <v>173</v>
      </c>
    </row>
    <row r="18" spans="2:15" x14ac:dyDescent="0.3">
      <c r="B18" s="56">
        <v>12</v>
      </c>
      <c r="C18" s="46">
        <v>34</v>
      </c>
      <c r="D18" s="46" t="s">
        <v>56</v>
      </c>
      <c r="E18" s="47" t="s">
        <v>42</v>
      </c>
      <c r="F18" s="44">
        <v>24</v>
      </c>
      <c r="G18" s="44">
        <v>27</v>
      </c>
      <c r="H18" s="45">
        <v>20</v>
      </c>
      <c r="I18" s="44">
        <v>24</v>
      </c>
      <c r="J18" s="44">
        <v>48</v>
      </c>
      <c r="K18" s="43">
        <v>24</v>
      </c>
      <c r="L18" s="43">
        <v>9</v>
      </c>
      <c r="M18" s="43">
        <f>SUM(Tabla18472[[#This Row],[DUATLON CRE AVILES]:[DUATLON POR RELEVOS MIXTOS LA NUCIA]])</f>
        <v>176</v>
      </c>
      <c r="N18" s="44">
        <f>MIN(Tabla18472[[#This Row],[DUATLON CRE AVILES]:[DUATLON POR RELEVOS MIXTOS LA NUCIA]])</f>
        <v>9</v>
      </c>
      <c r="O18" s="48">
        <f>Tabla18472[[#This Row],[Total]]-N18</f>
        <v>167</v>
      </c>
    </row>
    <row r="19" spans="2:15" x14ac:dyDescent="0.3">
      <c r="B19" s="57">
        <v>13</v>
      </c>
      <c r="C19" s="46">
        <v>27</v>
      </c>
      <c r="D19" s="46" t="s">
        <v>58</v>
      </c>
      <c r="E19" s="47" t="s">
        <v>21</v>
      </c>
      <c r="F19" s="45">
        <v>12</v>
      </c>
      <c r="G19" s="45">
        <v>6</v>
      </c>
      <c r="H19" s="45">
        <v>24</v>
      </c>
      <c r="I19" s="45">
        <v>20</v>
      </c>
      <c r="J19" s="45">
        <v>0</v>
      </c>
      <c r="K19" s="43">
        <v>36</v>
      </c>
      <c r="L19" s="43">
        <v>30</v>
      </c>
      <c r="M19" s="43">
        <f>SUM(Tabla18472[[#This Row],[DUATLON CRE AVILES]:[DUATLON POR RELEVOS MIXTOS LA NUCIA]])</f>
        <v>128</v>
      </c>
      <c r="N19" s="44">
        <f>MIN(Tabla18472[[#This Row],[DUATLON CRE AVILES]:[DUATLON POR RELEVOS MIXTOS LA NUCIA]])</f>
        <v>0</v>
      </c>
      <c r="O19" s="48">
        <f>Tabla18472[[#This Row],[Total]]-N19</f>
        <v>128</v>
      </c>
    </row>
    <row r="20" spans="2:15" x14ac:dyDescent="0.3">
      <c r="B20" s="56">
        <v>14</v>
      </c>
      <c r="C20" s="46">
        <v>31</v>
      </c>
      <c r="D20" s="46" t="s">
        <v>62</v>
      </c>
      <c r="E20" s="47" t="s">
        <v>39</v>
      </c>
      <c r="F20" s="44">
        <v>16</v>
      </c>
      <c r="G20" s="44">
        <v>21</v>
      </c>
      <c r="H20" s="44">
        <v>8</v>
      </c>
      <c r="I20" s="44">
        <v>16</v>
      </c>
      <c r="J20" s="44">
        <v>12</v>
      </c>
      <c r="K20" s="43">
        <v>12</v>
      </c>
      <c r="L20" s="43">
        <v>0</v>
      </c>
      <c r="M20" s="43">
        <f>SUM(Tabla18472[[#This Row],[DUATLON CRE AVILES]:[DUATLON POR RELEVOS MIXTOS LA NUCIA]])</f>
        <v>85</v>
      </c>
      <c r="N20" s="44">
        <f>MIN(Tabla18472[[#This Row],[DUATLON CRE AVILES]:[DUATLON POR RELEVOS MIXTOS LA NUCIA]])</f>
        <v>0</v>
      </c>
      <c r="O20" s="48">
        <f>Tabla18472[[#This Row],[Total]]-N20</f>
        <v>85</v>
      </c>
    </row>
    <row r="21" spans="2:15" ht="13.2" customHeight="1" x14ac:dyDescent="0.3">
      <c r="B21" s="57">
        <v>15</v>
      </c>
      <c r="C21" s="46">
        <v>33</v>
      </c>
      <c r="D21" s="46" t="s">
        <v>61</v>
      </c>
      <c r="E21" s="47" t="s">
        <v>41</v>
      </c>
      <c r="F21" s="44">
        <v>8</v>
      </c>
      <c r="G21" s="45">
        <v>3</v>
      </c>
      <c r="H21" s="45">
        <v>4</v>
      </c>
      <c r="I21" s="44">
        <v>0</v>
      </c>
      <c r="J21" s="45">
        <v>16</v>
      </c>
      <c r="K21" s="43">
        <v>6</v>
      </c>
      <c r="L21" s="43">
        <v>12</v>
      </c>
      <c r="M21" s="43">
        <f>SUM(Tabla18472[[#This Row],[DUATLON CRE AVILES]:[DUATLON POR RELEVOS MIXTOS LA NUCIA]])</f>
        <v>49</v>
      </c>
      <c r="N21" s="44">
        <f>MIN(Tabla18472[[#This Row],[DUATLON CRE AVILES]:[DUATLON POR RELEVOS MIXTOS LA NUCIA]])</f>
        <v>0</v>
      </c>
      <c r="O21" s="48">
        <f>Tabla18472[[#This Row],[Total]]-N21</f>
        <v>49</v>
      </c>
    </row>
    <row r="22" spans="2:15" x14ac:dyDescent="0.3">
      <c r="N22" s="12"/>
      <c r="O22" s="12"/>
    </row>
  </sheetData>
  <mergeCells count="2">
    <mergeCell ref="F3:G3"/>
    <mergeCell ref="E5:M5"/>
  </mergeCells>
  <pageMargins left="0.7" right="0.7" top="0.75" bottom="0.75" header="0.3" footer="0.3"/>
  <pageSetup paperSize="9" scale="54" orientation="landscape" r:id="rId1"/>
  <ignoredErrors>
    <ignoredError sqref="J7:L21" calculatedColumn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Props1.xml><?xml version="1.0" encoding="utf-8"?>
<ds:datastoreItem xmlns:ds="http://schemas.openxmlformats.org/officeDocument/2006/customXml" ds:itemID="{3E573020-8F57-4C46-A514-4136ED0AF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1ªM 2025</vt:lpstr>
      <vt:lpstr>2ªM 2025 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cp:lastPrinted>2025-02-12T12:52:25Z</cp:lastPrinted>
  <dcterms:created xsi:type="dcterms:W3CDTF">2020-01-28T08:31:24Z</dcterms:created>
  <dcterms:modified xsi:type="dcterms:W3CDTF">2025-03-23T10:51:15Z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23808000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