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.sharepoint.com/sites/FederacionEspanoladeTriatlon/Documentos compartidos/2025/Competiciones/LIGAS NACIONALES 2025/LIGA NAL TRIATLON 2025/"/>
    </mc:Choice>
  </mc:AlternateContent>
  <xr:revisionPtr revIDLastSave="37" documentId="13_ncr:1_{E0B66CE6-8BCB-4ED6-A20C-24C9793EBE44}" xr6:coauthVersionLast="47" xr6:coauthVersionMax="47" xr10:uidLastSave="{91CD5DAD-4505-4188-805E-3ED5291DF192}"/>
  <bookViews>
    <workbookView xWindow="-108" yWindow="-108" windowWidth="23256" windowHeight="12456" xr2:uid="{443BBE16-B614-4C80-9922-8BAF9F4F2127}"/>
  </bookViews>
  <sheets>
    <sheet name="1F 2025" sheetId="3" r:id="rId1"/>
    <sheet name="2F 2025" sheetId="4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4" l="1"/>
  <c r="K12" i="4"/>
  <c r="K11" i="4"/>
  <c r="L16" i="4"/>
  <c r="L17" i="4"/>
  <c r="L14" i="4"/>
  <c r="L19" i="4"/>
  <c r="K20" i="4"/>
  <c r="K21" i="4"/>
  <c r="L11" i="3"/>
  <c r="L9" i="3"/>
  <c r="L14" i="3"/>
  <c r="L15" i="3"/>
  <c r="L16" i="3"/>
  <c r="L17" i="3"/>
  <c r="L18" i="3"/>
  <c r="L21" i="3"/>
  <c r="K18" i="4"/>
  <c r="K9" i="4"/>
  <c r="L13" i="4"/>
  <c r="L7" i="4"/>
  <c r="K10" i="3"/>
  <c r="L8" i="3"/>
  <c r="L12" i="3"/>
  <c r="K19" i="3"/>
  <c r="L15" i="4"/>
  <c r="L8" i="4"/>
  <c r="K13" i="3"/>
  <c r="L7" i="3"/>
  <c r="L20" i="3"/>
  <c r="K14" i="4" l="1"/>
  <c r="M14" i="4" s="1"/>
  <c r="L10" i="4"/>
  <c r="M10" i="4" s="1"/>
  <c r="K16" i="3"/>
  <c r="M16" i="3" s="1"/>
  <c r="L18" i="4"/>
  <c r="M18" i="4" s="1"/>
  <c r="K9" i="3"/>
  <c r="M9" i="3" s="1"/>
  <c r="L12" i="4"/>
  <c r="M12" i="4" s="1"/>
  <c r="K15" i="4"/>
  <c r="M15" i="4" s="1"/>
  <c r="L20" i="4"/>
  <c r="M20" i="4" s="1"/>
  <c r="L21" i="4"/>
  <c r="M21" i="4" s="1"/>
  <c r="L10" i="3"/>
  <c r="M10" i="3" s="1"/>
  <c r="L19" i="3"/>
  <c r="M19" i="3" s="1"/>
  <c r="K11" i="3"/>
  <c r="M11" i="3" s="1"/>
  <c r="K13" i="4"/>
  <c r="M13" i="4" s="1"/>
  <c r="K12" i="3"/>
  <c r="M12" i="3" s="1"/>
  <c r="K17" i="3"/>
  <c r="M17" i="3" s="1"/>
  <c r="K17" i="4"/>
  <c r="M17" i="4" s="1"/>
  <c r="K19" i="4"/>
  <c r="M19" i="4" s="1"/>
  <c r="L9" i="4"/>
  <c r="M9" i="4" s="1"/>
  <c r="K8" i="4"/>
  <c r="M8" i="4" s="1"/>
  <c r="K7" i="3"/>
  <c r="M7" i="3" s="1"/>
  <c r="L13" i="3"/>
  <c r="M13" i="3" s="1"/>
  <c r="K15" i="3"/>
  <c r="M15" i="3" s="1"/>
  <c r="K14" i="3"/>
  <c r="M14" i="3" s="1"/>
  <c r="K18" i="3"/>
  <c r="M18" i="3" s="1"/>
  <c r="K8" i="3"/>
  <c r="M8" i="3" s="1"/>
  <c r="K20" i="3"/>
  <c r="M20" i="3" s="1"/>
  <c r="K21" i="3"/>
  <c r="M21" i="3" s="1"/>
  <c r="K7" i="4"/>
  <c r="M7" i="4" s="1"/>
  <c r="K16" i="4"/>
  <c r="M16" i="4" s="1"/>
  <c r="L11" i="4"/>
  <c r="M11" i="4" s="1"/>
</calcChain>
</file>

<file path=xl/sharedStrings.xml><?xml version="1.0" encoding="utf-8"?>
<sst xmlns="http://schemas.openxmlformats.org/spreadsheetml/2006/main" count="60" uniqueCount="47">
  <si>
    <t>1ª DIVISIÓN FEMENINA</t>
  </si>
  <si>
    <t>Pos</t>
  </si>
  <si>
    <t>DORSAL LIGA</t>
  </si>
  <si>
    <t>Primera División Femenina</t>
  </si>
  <si>
    <t>Total</t>
  </si>
  <si>
    <t>MENOR PUNTUACION</t>
  </si>
  <si>
    <t>PUNTOS NETOS</t>
  </si>
  <si>
    <t>CIDADE DE LUGO FLUVIAL</t>
  </si>
  <si>
    <t>C.E.A. BETERA</t>
  </si>
  <si>
    <t>A.D. NAUTICO DE NARON</t>
  </si>
  <si>
    <t>CLUB DE TRIATLÓN DIABLILLOS DE RIVAS</t>
  </si>
  <si>
    <t>C.E. KATOA BARCELONA</t>
  </si>
  <si>
    <t>STADIUM CASABLANCA MAPEI</t>
  </si>
  <si>
    <t>ISBILYA - SLOPPY JOE´S</t>
  </si>
  <si>
    <t>SALTOKI TRIKIDEAK</t>
  </si>
  <si>
    <t>DEPORAMA TRIATLÓN SORIANO</t>
  </si>
  <si>
    <t>PRAT TRIATLO 1994</t>
  </si>
  <si>
    <t>CLUB TRIATLÓN ALBACETE RES</t>
  </si>
  <si>
    <t>TRIATLON INFORHOUSE SANTIAGO</t>
  </si>
  <si>
    <t>CLUB TRIATLON TRITONES RIOJA</t>
  </si>
  <si>
    <t>TRIPUÇOL</t>
  </si>
  <si>
    <t>MONTILLA-CORDOBA TRIATLON</t>
  </si>
  <si>
    <t>2ª DIVISIÓN FEMENINA</t>
  </si>
  <si>
    <t>Segunda División Femenina</t>
  </si>
  <si>
    <t>C.D. TRIATLÓN LAGUNA DE DUERO</t>
  </si>
  <si>
    <t>CLUB TRIATLON LAS ROZAS</t>
  </si>
  <si>
    <t>E-TRIATLÓN VALLADOLID</t>
  </si>
  <si>
    <t>TRI INFINITY MÓSTOLES</t>
  </si>
  <si>
    <t>AD TRIATLÓN ECOSPORT ALCOBENDAS</t>
  </si>
  <si>
    <t>C.T.  MURCIA UNIDATA</t>
  </si>
  <si>
    <t>REAL CLUB MEDITERRANEO</t>
  </si>
  <si>
    <t>CLUB TRIATLONCIEM</t>
  </si>
  <si>
    <t>FASTTRIATLON  CLUB NATACIÓ BARCELONA</t>
  </si>
  <si>
    <t>CLUB TRIATLON 401 TETRASOD</t>
  </si>
  <si>
    <t>TRIATLON SQUALI CARABANCHEL</t>
  </si>
  <si>
    <t>C.N. MATARO</t>
  </si>
  <si>
    <t>CLUB DEPORTIVO DELIKIA</t>
  </si>
  <si>
    <t>CLUB NATACIÓ BARCELONA FASTTRIATLON</t>
  </si>
  <si>
    <t>LIGA IBERDROLA DE TRIATLÓN 2025</t>
  </si>
  <si>
    <t>Super Sprint por Clubes</t>
  </si>
  <si>
    <t>Relevos / Parejas</t>
  </si>
  <si>
    <t>Super Sprint por Clubes 2x2</t>
  </si>
  <si>
    <t>Triatlon por Clubes Banyoles</t>
  </si>
  <si>
    <t>Triatlon por Relevos Mixtos Banyoles</t>
  </si>
  <si>
    <t>Copa de la Reina Roquetas</t>
  </si>
  <si>
    <t>Triatlon por Relevos Roquetas</t>
  </si>
  <si>
    <t>LA 208 TRIATLON CLUB DE ELCHE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</si>
</sst>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 tint="-0.1499984740745262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b/>
      <sz val="10"/>
      <color theme="0"/>
      <name val="Roboto"/>
    </font>
    <font>
      <sz val="10"/>
      <color theme="0"/>
      <name val="Roboto"/>
    </font>
    <font>
      <sz val="10"/>
      <color rgb="FFC00000"/>
      <name val="Roboto"/>
    </font>
    <font>
      <sz val="10"/>
      <name val="Arial"/>
      <family val="2"/>
    </font>
    <font>
      <sz val="10"/>
      <color rgb="FF00FF00"/>
      <name val="Roboto"/>
    </font>
    <font>
      <sz val="10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/>
      <right style="thin">
        <color rgb="FFD0122D"/>
      </right>
      <top/>
      <bottom/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Normal" xfId="0" builtinId="0"/>
    <cellStyle name="Normal 5" xfId="1" xr:uid="{25B5D4D7-D34A-4B2F-9AD8-CE24E22BD8D5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/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/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strike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598313</xdr:colOff>
      <xdr:row>1</xdr:row>
      <xdr:rowOff>16021</xdr:rowOff>
    </xdr:from>
    <xdr:to>
      <xdr:col>2</xdr:col>
      <xdr:colOff>1505039</xdr:colOff>
      <xdr:row>4</xdr:row>
      <xdr:rowOff>97653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02219-F183-41AC-AB95-BF813A99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313" y="195315"/>
          <a:ext cx="2330322" cy="6733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356265</xdr:colOff>
      <xdr:row>1</xdr:row>
      <xdr:rowOff>7056</xdr:rowOff>
    </xdr:from>
    <xdr:to>
      <xdr:col>2</xdr:col>
      <xdr:colOff>1202928</xdr:colOff>
      <xdr:row>4</xdr:row>
      <xdr:rowOff>96308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6E8A1F-D941-4B39-8741-0F4FE87C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65" y="186350"/>
          <a:ext cx="2334132" cy="6809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5.MAYO/25-407%20ROQUETAS%20Copa%20Rey%20y%20Reina/8.Resultados/02.%20CRE%20ABSOLUTOS/COPA_DE_LA_REINA_Final_.xlsx" TargetMode="External"/><Relationship Id="rId1" Type="http://schemas.openxmlformats.org/officeDocument/2006/relationships/externalLinkPath" Target="/sites/FederacionEspanoladeTriatlon/Documentos%20compartidos/2025/Actuaciones/05.MAYO/25-407%20ROQUETAS%20Copa%20Rey%20y%20Reina/8.Resultados/02.%20CRE%20ABSOLUTOS/COPA_DE_LA_REINA_Final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.sharepoint.com/sites/FederacionEspanoladeTriatlon/Documentos%20compartidos/2025/Actuaciones/05.MAYO/25-407%20ROQUETAS%20Copa%20Rey%20y%20Reina/8.Resultados/04.%20RELEVOS%20ABSOLUTOS/_LITE_FEMENINA_Final_%20(6).xlsx" TargetMode="External"/><Relationship Id="rId1" Type="http://schemas.openxmlformats.org/officeDocument/2006/relationships/externalLinkPath" Target="/sites/FederacionEspanoladeTriatlon/Documentos%20compartidos/2025/Actuaciones/05.MAYO/25-407%20ROQUETAS%20Copa%20Rey%20y%20Reina/8.Resultados/04.%20RELEVOS%20ABSOLUTOS/_LITE_FEMENINA_Final_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A8D9364-EA7D-437D-905C-54C47A88CD9F}" name="Tabla184" displayName="Tabla184" ref="A6:M21" totalsRowShown="0" headerRowDxfId="35" dataDxfId="33" headerRowBorderDxfId="34" tableBorderDxfId="32" totalsRowBorderDxfId="31">
  <autoFilter ref="A6:M21" xr:uid="{67E5EE84-C936-491A-A503-C7894AACC043}"/>
  <sortState xmlns:xlrd2="http://schemas.microsoft.com/office/spreadsheetml/2017/richdata2" ref="A7:M21">
    <sortCondition descending="1" ref="K6:K21"/>
  </sortState>
  <tableColumns count="13">
    <tableColumn id="1" xr3:uid="{3C008EBD-AFBB-480F-9604-433D3DCFEE3B}" name="Pos" dataDxfId="30"/>
    <tableColumn id="13" xr3:uid="{EB4C26E8-95F4-4320-AAF7-4DE216317868}" name="DORSAL LIGA" dataDxfId="29"/>
    <tableColumn id="2" xr3:uid="{A52433DD-5BDD-4EBC-B02E-8C2D00BA7A69}" name="Primera División Femenina" dataDxfId="28"/>
    <tableColumn id="3" xr3:uid="{A78BA5E2-E4F4-41F8-A560-80C5D684F404}" name="Super Sprint por Clubes" dataDxfId="27"/>
    <tableColumn id="4" xr3:uid="{D7E4EFB8-7605-4996-B5F2-1D267E97F651}" name="Relevos / Parejas" dataDxfId="26"/>
    <tableColumn id="5" xr3:uid="{71BF6288-816A-41E6-9257-38F0837630AD}" name="Super Sprint por Clubes 2x2" dataDxfId="25"/>
    <tableColumn id="6" xr3:uid="{36EB727D-5EA2-4198-B58E-82A961FF5341}" name="Triatlon por Clubes Banyoles" dataDxfId="24"/>
    <tableColumn id="7" xr3:uid="{340D4FD5-6035-4BF1-BF77-078E16A0F0B3}" name="Triatlon por Relevos Mixtos Banyoles" dataDxfId="23"/>
    <tableColumn id="9" xr3:uid="{8B07E70F-8D29-4709-B413-7991B6B0F39A}" name="Copa de la Reina Roquetas" dataDxfId="3">
      <calculatedColumnFormula>+VLOOKUP(Tabla184[[#This Row],[Primera División Femenina]],[1]Data!$D:$P,13,0)</calculatedColumnFormula>
    </tableColumn>
    <tableColumn id="10" xr3:uid="{1AA02DA6-00D0-42EF-BB1C-B80BBD1F7F3E}" name="Triatlon por Relevos Roquetas" dataDxfId="2">
      <calculatedColumnFormula>+VLOOKUP(Tabla184[[#This Row],[Primera División Femenina]],[2]Data!$D:$N,11,0)</calculatedColumnFormula>
    </tableColumn>
    <tableColumn id="11" xr3:uid="{F1A146F6-5031-4FB7-9BD6-9DC98A10A194}" name="Total" dataDxfId="22">
      <calculatedColumnFormula>SUM(Tabla184[[#This Row],[Super Sprint por Clubes]:[Triatlon por Relevos Roquetas]])</calculatedColumnFormula>
    </tableColumn>
    <tableColumn id="12" xr3:uid="{B3DFAF04-544D-478D-A5C6-D770889D2303}" name="MENOR PUNTUACION" dataDxfId="21">
      <calculatedColumnFormula>MIN(Tabla184[[#This Row],[Super Sprint por Clubes]:[Triatlon por Relevos Roquetas]])</calculatedColumnFormula>
    </tableColumn>
    <tableColumn id="8" xr3:uid="{64AF731E-1F3A-4436-B92C-F162E9B1E5FB}" name="PUNTOS NETOS" dataDxfId="20">
      <calculatedColumnFormula>Tabla184[[#This Row],[Total]]-Tabla184[[#This Row],[MENOR PUNTUACION]]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504B1E-7F95-4E99-A0FF-E975563D51CB}" name="Tabla1835" displayName="Tabla1835" ref="A6:M21" totalsRowShown="0" headerRowDxfId="19" dataDxfId="17" headerRowBorderDxfId="18" tableBorderDxfId="16" totalsRowBorderDxfId="15">
  <autoFilter ref="A6:M21" xr:uid="{67E5EE84-C936-491A-A503-C7894AACC043}"/>
  <sortState xmlns:xlrd2="http://schemas.microsoft.com/office/spreadsheetml/2017/richdata2" ref="A7:M21">
    <sortCondition descending="1" ref="K6:K21"/>
  </sortState>
  <tableColumns count="13">
    <tableColumn id="1" xr3:uid="{7225EE5C-E0B0-4B1D-9968-045BE3B894CA}" name="Pos" dataDxfId="14"/>
    <tableColumn id="13" xr3:uid="{97B68942-F5C9-4A17-AF96-C9907E18343C}" name="DORSAL LIGA" dataDxfId="13"/>
    <tableColumn id="2" xr3:uid="{6345A9E2-A158-4FA5-BCEE-2115F911EE7A}" name="Segunda División Femenina" dataDxfId="12"/>
    <tableColumn id="3" xr3:uid="{0ACB3EB6-4421-4B2A-9078-845F6F00520F}" name="Super Sprint por Clubes" dataDxfId="11"/>
    <tableColumn id="4" xr3:uid="{B0297F9C-3020-44DB-BFB6-6C9571CD4A3B}" name="Relevos / Parejas" dataDxfId="10"/>
    <tableColumn id="5" xr3:uid="{CCB476E6-9C92-45C4-B974-A34000DED16A}" name="Super Sprint por Clubes 2x2" dataDxfId="9"/>
    <tableColumn id="6" xr3:uid="{30C16820-90D6-4BE8-A07E-9EA17CEB28E8}" name="Triatlon por Clubes Banyoles" dataDxfId="8"/>
    <tableColumn id="7" xr3:uid="{EFA1F08E-0D72-4F42-BD6A-8428D7EA89B6}" name="Triatlon por Relevos Mixtos Banyoles" dataDxfId="7"/>
    <tableColumn id="8" xr3:uid="{67E7FB54-140E-42B4-AD97-C136B7A955E7}" name="Copa de la Reina Roquetas" dataDxfId="1">
      <calculatedColumnFormula>+VLOOKUP(Tabla1835[[#This Row],[Segunda División Femenina]],[1]Data!$D:$P,13,0)</calculatedColumnFormula>
    </tableColumn>
    <tableColumn id="9" xr3:uid="{8EC71828-5D7D-440D-AC36-3EA0831C0EC4}" name="Triatlon por Relevos Roquetas" dataDxfId="0">
      <calculatedColumnFormula>+VLOOKUP(Tabla1835[[#This Row],[Segunda División Femenina]],[2]Data!$D:$N,11,0)</calculatedColumnFormula>
    </tableColumn>
    <tableColumn id="10" xr3:uid="{D713AC2B-D548-47E9-8FB9-750C756519F4}" name="Total" dataDxfId="6">
      <calculatedColumnFormula>SUM(Tabla1835[[#This Row],[Super Sprint por Clubes]:[Triatlon por Relevos Roquetas]])</calculatedColumnFormula>
    </tableColumn>
    <tableColumn id="11" xr3:uid="{E96586C8-FA00-4859-9B17-9AF6DF782E80}" name="MENOR PUNTUACION" dataDxfId="5">
      <calculatedColumnFormula>MIN(Tabla1835[[#This Row],[Super Sprint por Clubes]:[Triatlon por Relevos Roquetas]])</calculatedColumnFormula>
    </tableColumn>
    <tableColumn id="12" xr3:uid="{6F3DA057-9722-489E-8F87-DCEE46C04C4C}" name="PUNTOS NETOS" dataDxfId="4">
      <calculatedColumnFormula>Tabla1835[[#This Row],[Total]]-Tabla1835[[#This Row],[MENOR PUNTUACION]]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7A07-FB9C-4383-9D13-B3A295FB4BF3}">
  <sheetPr>
    <pageSetUpPr fitToPage="1"/>
  </sheetPr>
  <dimension ref="A1:M21"/>
  <sheetViews>
    <sheetView tabSelected="1" zoomScale="85" zoomScaleNormal="85" workbookViewId="0">
      <selection activeCell="F28" sqref="F28"/>
    </sheetView>
  </sheetViews>
  <sheetFormatPr baseColWidth="10" defaultColWidth="10.88671875" defaultRowHeight="14.4" x14ac:dyDescent="0.3"/>
  <cols>
    <col min="1" max="1" width="10.88671875" style="5"/>
    <col min="2" max="2" width="10.109375" style="5" customWidth="1"/>
    <col min="3" max="3" width="48.33203125" customWidth="1"/>
    <col min="4" max="4" width="19.6640625" style="5" bestFit="1" customWidth="1"/>
    <col min="5" max="5" width="23" style="5" bestFit="1" customWidth="1"/>
    <col min="6" max="6" width="18.44140625" style="5" bestFit="1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2" max="12" width="14.664062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3" t="s">
        <v>0</v>
      </c>
      <c r="E3" s="23"/>
      <c r="F3" s="23"/>
      <c r="G3" s="3"/>
      <c r="H3" s="3"/>
      <c r="I3" s="3"/>
      <c r="J3" s="3"/>
      <c r="K3" s="3"/>
      <c r="L3" s="3"/>
      <c r="M3" s="3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4" t="s">
        <v>38</v>
      </c>
      <c r="D5" s="24"/>
      <c r="E5" s="24"/>
      <c r="F5" s="24"/>
      <c r="G5" s="24"/>
      <c r="H5" s="1"/>
      <c r="I5" s="1"/>
      <c r="J5" s="1"/>
      <c r="K5" s="1"/>
      <c r="L5" s="1"/>
      <c r="M5" s="1"/>
    </row>
    <row r="6" spans="1:13" s="4" customFormat="1" ht="39.6" x14ac:dyDescent="0.3">
      <c r="A6" s="7" t="s">
        <v>1</v>
      </c>
      <c r="B6" s="14" t="s">
        <v>2</v>
      </c>
      <c r="C6" s="8" t="s">
        <v>3</v>
      </c>
      <c r="D6" s="12" t="s">
        <v>39</v>
      </c>
      <c r="E6" s="12" t="s">
        <v>40</v>
      </c>
      <c r="F6" s="12" t="s">
        <v>41</v>
      </c>
      <c r="G6" s="13" t="s">
        <v>42</v>
      </c>
      <c r="H6" s="12" t="s">
        <v>43</v>
      </c>
      <c r="I6" s="12" t="s">
        <v>44</v>
      </c>
      <c r="J6" s="12" t="s">
        <v>45</v>
      </c>
      <c r="K6" s="6" t="s">
        <v>4</v>
      </c>
      <c r="L6" s="9" t="s">
        <v>5</v>
      </c>
      <c r="M6" s="10" t="s">
        <v>6</v>
      </c>
    </row>
    <row r="7" spans="1:13" x14ac:dyDescent="0.3">
      <c r="A7" s="22">
        <v>1</v>
      </c>
      <c r="B7" s="22">
        <v>52</v>
      </c>
      <c r="C7" s="11" t="s">
        <v>8</v>
      </c>
      <c r="D7" s="16"/>
      <c r="E7" s="17"/>
      <c r="F7" s="17"/>
      <c r="G7" s="17"/>
      <c r="H7" s="18"/>
      <c r="I7" s="17">
        <v>56</v>
      </c>
      <c r="J7" s="17">
        <v>45</v>
      </c>
      <c r="K7" s="18">
        <f>SUM(Tabla184[[#This Row],[Super Sprint por Clubes]:[Triatlon por Relevos Roquetas]])</f>
        <v>101</v>
      </c>
      <c r="L7" s="18">
        <f>MIN(Tabla184[[#This Row],[Super Sprint por Clubes]:[Triatlon por Relevos Roquetas]])</f>
        <v>45</v>
      </c>
      <c r="M7" s="18">
        <f>Tabla184[[#This Row],[Total]]-Tabla184[[#This Row],[MENOR PUNTUACION]]</f>
        <v>56</v>
      </c>
    </row>
    <row r="8" spans="1:13" x14ac:dyDescent="0.3">
      <c r="A8" s="22">
        <v>2</v>
      </c>
      <c r="B8" s="22">
        <v>53</v>
      </c>
      <c r="C8" s="11" t="s">
        <v>9</v>
      </c>
      <c r="D8" s="16"/>
      <c r="E8" s="17"/>
      <c r="F8" s="17"/>
      <c r="G8" s="17"/>
      <c r="H8" s="17"/>
      <c r="I8" s="17">
        <v>60</v>
      </c>
      <c r="J8" s="17">
        <v>39</v>
      </c>
      <c r="K8" s="17">
        <f>SUM(Tabla184[[#This Row],[Super Sprint por Clubes]:[Triatlon por Relevos Roquetas]])</f>
        <v>99</v>
      </c>
      <c r="L8" s="17">
        <f>MIN(Tabla184[[#This Row],[Super Sprint por Clubes]:[Triatlon por Relevos Roquetas]])</f>
        <v>39</v>
      </c>
      <c r="M8" s="17">
        <f>Tabla184[[#This Row],[Total]]-Tabla184[[#This Row],[MENOR PUNTUACION]]</f>
        <v>60</v>
      </c>
    </row>
    <row r="9" spans="1:13" x14ac:dyDescent="0.3">
      <c r="A9" s="22">
        <v>3</v>
      </c>
      <c r="B9" s="22">
        <v>54</v>
      </c>
      <c r="C9" s="11" t="s">
        <v>10</v>
      </c>
      <c r="D9" s="16"/>
      <c r="E9" s="17"/>
      <c r="F9" s="17"/>
      <c r="G9" s="17"/>
      <c r="H9" s="17"/>
      <c r="I9" s="17">
        <v>44</v>
      </c>
      <c r="J9" s="17">
        <v>42</v>
      </c>
      <c r="K9" s="17">
        <f>SUM(Tabla184[[#This Row],[Super Sprint por Clubes]:[Triatlon por Relevos Roquetas]])</f>
        <v>86</v>
      </c>
      <c r="L9" s="17">
        <f>MIN(Tabla184[[#This Row],[Super Sprint por Clubes]:[Triatlon por Relevos Roquetas]])</f>
        <v>42</v>
      </c>
      <c r="M9" s="17">
        <f>Tabla184[[#This Row],[Total]]-Tabla184[[#This Row],[MENOR PUNTUACION]]</f>
        <v>44</v>
      </c>
    </row>
    <row r="10" spans="1:13" x14ac:dyDescent="0.3">
      <c r="A10" s="22">
        <v>4</v>
      </c>
      <c r="B10" s="22">
        <v>51</v>
      </c>
      <c r="C10" s="11" t="s">
        <v>7</v>
      </c>
      <c r="D10" s="16"/>
      <c r="E10" s="17"/>
      <c r="F10" s="17"/>
      <c r="G10" s="17"/>
      <c r="H10" s="18"/>
      <c r="I10" s="17">
        <v>52</v>
      </c>
      <c r="J10" s="17">
        <v>33</v>
      </c>
      <c r="K10" s="17">
        <f>SUM(Tabla184[[#This Row],[Super Sprint por Clubes]:[Triatlon por Relevos Roquetas]])</f>
        <v>85</v>
      </c>
      <c r="L10" s="17">
        <f>MIN(Tabla184[[#This Row],[Super Sprint por Clubes]:[Triatlon por Relevos Roquetas]])</f>
        <v>33</v>
      </c>
      <c r="M10" s="17">
        <f>Tabla184[[#This Row],[Total]]-Tabla184[[#This Row],[MENOR PUNTUACION]]</f>
        <v>52</v>
      </c>
    </row>
    <row r="11" spans="1:13" x14ac:dyDescent="0.3">
      <c r="A11" s="22">
        <v>5</v>
      </c>
      <c r="B11" s="22">
        <v>59</v>
      </c>
      <c r="C11" s="11" t="s">
        <v>15</v>
      </c>
      <c r="D11" s="16"/>
      <c r="E11" s="17"/>
      <c r="F11" s="17"/>
      <c r="G11" s="17"/>
      <c r="H11" s="17"/>
      <c r="I11" s="17">
        <v>48</v>
      </c>
      <c r="J11" s="17">
        <v>36</v>
      </c>
      <c r="K11" s="17">
        <f>SUM(Tabla184[[#This Row],[Super Sprint por Clubes]:[Triatlon por Relevos Roquetas]])</f>
        <v>84</v>
      </c>
      <c r="L11" s="17">
        <f>MIN(Tabla184[[#This Row],[Super Sprint por Clubes]:[Triatlon por Relevos Roquetas]])</f>
        <v>36</v>
      </c>
      <c r="M11" s="17">
        <f>Tabla184[[#This Row],[Total]]-Tabla184[[#This Row],[MENOR PUNTUACION]]</f>
        <v>48</v>
      </c>
    </row>
    <row r="12" spans="1:13" x14ac:dyDescent="0.3">
      <c r="A12" s="22">
        <v>6</v>
      </c>
      <c r="B12" s="22">
        <v>55</v>
      </c>
      <c r="C12" s="11" t="s">
        <v>11</v>
      </c>
      <c r="D12" s="16"/>
      <c r="E12" s="17"/>
      <c r="F12" s="17"/>
      <c r="G12" s="17"/>
      <c r="H12" s="17"/>
      <c r="I12" s="17">
        <v>40</v>
      </c>
      <c r="J12" s="17">
        <v>30</v>
      </c>
      <c r="K12" s="17">
        <f>SUM(Tabla184[[#This Row],[Super Sprint por Clubes]:[Triatlon por Relevos Roquetas]])</f>
        <v>70</v>
      </c>
      <c r="L12" s="17">
        <f>MIN(Tabla184[[#This Row],[Super Sprint por Clubes]:[Triatlon por Relevos Roquetas]])</f>
        <v>30</v>
      </c>
      <c r="M12" s="17">
        <f>Tabla184[[#This Row],[Total]]-Tabla184[[#This Row],[MENOR PUNTUACION]]</f>
        <v>40</v>
      </c>
    </row>
    <row r="13" spans="1:13" x14ac:dyDescent="0.3">
      <c r="A13" s="22">
        <v>7</v>
      </c>
      <c r="B13" s="22">
        <v>56</v>
      </c>
      <c r="C13" s="11" t="s">
        <v>12</v>
      </c>
      <c r="D13" s="16"/>
      <c r="E13" s="17"/>
      <c r="F13" s="17"/>
      <c r="G13" s="17"/>
      <c r="H13" s="18"/>
      <c r="I13" s="17">
        <v>36</v>
      </c>
      <c r="J13" s="17">
        <v>27</v>
      </c>
      <c r="K13" s="17">
        <f>SUM(Tabla184[[#This Row],[Super Sprint por Clubes]:[Triatlon por Relevos Roquetas]])</f>
        <v>63</v>
      </c>
      <c r="L13" s="17">
        <f>MIN(Tabla184[[#This Row],[Super Sprint por Clubes]:[Triatlon por Relevos Roquetas]])</f>
        <v>27</v>
      </c>
      <c r="M13" s="17">
        <f>Tabla184[[#This Row],[Total]]-Tabla184[[#This Row],[MENOR PUNTUACION]]</f>
        <v>36</v>
      </c>
    </row>
    <row r="14" spans="1:13" x14ac:dyDescent="0.3">
      <c r="A14" s="22">
        <v>8</v>
      </c>
      <c r="B14" s="22">
        <v>60</v>
      </c>
      <c r="C14" s="11" t="s">
        <v>16</v>
      </c>
      <c r="D14" s="16"/>
      <c r="E14" s="17"/>
      <c r="F14" s="17"/>
      <c r="G14" s="17"/>
      <c r="H14" s="17"/>
      <c r="I14" s="17">
        <v>32</v>
      </c>
      <c r="J14" s="17">
        <v>24</v>
      </c>
      <c r="K14" s="17">
        <f>SUM(Tabla184[[#This Row],[Super Sprint por Clubes]:[Triatlon por Relevos Roquetas]])</f>
        <v>56</v>
      </c>
      <c r="L14" s="17">
        <f>MIN(Tabla184[[#This Row],[Super Sprint por Clubes]:[Triatlon por Relevos Roquetas]])</f>
        <v>24</v>
      </c>
      <c r="M14" s="17">
        <f>Tabla184[[#This Row],[Total]]-Tabla184[[#This Row],[MENOR PUNTUACION]]</f>
        <v>32</v>
      </c>
    </row>
    <row r="15" spans="1:13" x14ac:dyDescent="0.3">
      <c r="A15" s="22">
        <v>9</v>
      </c>
      <c r="B15" s="22">
        <v>61</v>
      </c>
      <c r="C15" s="11" t="s">
        <v>17</v>
      </c>
      <c r="D15" s="16"/>
      <c r="E15" s="17"/>
      <c r="F15" s="17"/>
      <c r="G15" s="17"/>
      <c r="H15" s="17"/>
      <c r="I15" s="17">
        <v>28</v>
      </c>
      <c r="J15" s="17">
        <v>21</v>
      </c>
      <c r="K15" s="17">
        <f>SUM(Tabla184[[#This Row],[Super Sprint por Clubes]:[Triatlon por Relevos Roquetas]])</f>
        <v>49</v>
      </c>
      <c r="L15" s="17">
        <f>MIN(Tabla184[[#This Row],[Super Sprint por Clubes]:[Triatlon por Relevos Roquetas]])</f>
        <v>21</v>
      </c>
      <c r="M15" s="17">
        <f>Tabla184[[#This Row],[Total]]-Tabla184[[#This Row],[MENOR PUNTUACION]]</f>
        <v>28</v>
      </c>
    </row>
    <row r="16" spans="1:13" x14ac:dyDescent="0.3">
      <c r="A16" s="22">
        <v>10</v>
      </c>
      <c r="B16" s="22">
        <v>58</v>
      </c>
      <c r="C16" s="11" t="s">
        <v>14</v>
      </c>
      <c r="D16" s="16"/>
      <c r="E16" s="17"/>
      <c r="F16" s="17"/>
      <c r="G16" s="17"/>
      <c r="H16" s="18"/>
      <c r="I16" s="17">
        <v>24</v>
      </c>
      <c r="J16" s="17">
        <v>18</v>
      </c>
      <c r="K16" s="17">
        <f>SUM(Tabla184[[#This Row],[Super Sprint por Clubes]:[Triatlon por Relevos Roquetas]])</f>
        <v>42</v>
      </c>
      <c r="L16" s="17">
        <f>MIN(Tabla184[[#This Row],[Super Sprint por Clubes]:[Triatlon por Relevos Roquetas]])</f>
        <v>18</v>
      </c>
      <c r="M16" s="17">
        <f>Tabla184[[#This Row],[Total]]-Tabla184[[#This Row],[MENOR PUNTUACION]]</f>
        <v>24</v>
      </c>
    </row>
    <row r="17" spans="1:13" x14ac:dyDescent="0.3">
      <c r="A17" s="22">
        <v>11</v>
      </c>
      <c r="B17" s="22">
        <v>57</v>
      </c>
      <c r="C17" s="11" t="s">
        <v>13</v>
      </c>
      <c r="D17" s="16"/>
      <c r="E17" s="17"/>
      <c r="F17" s="17"/>
      <c r="G17" s="17"/>
      <c r="H17" s="17"/>
      <c r="I17" s="17">
        <v>20</v>
      </c>
      <c r="J17" s="17">
        <v>15</v>
      </c>
      <c r="K17" s="17">
        <f>SUM(Tabla184[[#This Row],[Super Sprint por Clubes]:[Triatlon por Relevos Roquetas]])</f>
        <v>35</v>
      </c>
      <c r="L17" s="17">
        <f>MIN(Tabla184[[#This Row],[Super Sprint por Clubes]:[Triatlon por Relevos Roquetas]])</f>
        <v>15</v>
      </c>
      <c r="M17" s="17">
        <f>Tabla184[[#This Row],[Total]]-Tabla184[[#This Row],[MENOR PUNTUACION]]</f>
        <v>20</v>
      </c>
    </row>
    <row r="18" spans="1:13" x14ac:dyDescent="0.3">
      <c r="A18" s="22">
        <v>12</v>
      </c>
      <c r="B18" s="22">
        <v>63</v>
      </c>
      <c r="C18" s="11" t="s">
        <v>25</v>
      </c>
      <c r="D18" s="19"/>
      <c r="E18" s="20"/>
      <c r="F18" s="20"/>
      <c r="G18" s="20"/>
      <c r="H18" s="20"/>
      <c r="I18" s="17">
        <v>16</v>
      </c>
      <c r="J18" s="17">
        <v>9</v>
      </c>
      <c r="K18" s="17">
        <f>SUM(Tabla184[[#This Row],[Super Sprint por Clubes]:[Triatlon por Relevos Roquetas]])</f>
        <v>25</v>
      </c>
      <c r="L18" s="17">
        <f>MIN(Tabla184[[#This Row],[Super Sprint por Clubes]:[Triatlon por Relevos Roquetas]])</f>
        <v>9</v>
      </c>
      <c r="M18" s="17">
        <f>Tabla184[[#This Row],[Total]]-Tabla184[[#This Row],[MENOR PUNTUACION]]</f>
        <v>16</v>
      </c>
    </row>
    <row r="19" spans="1:13" x14ac:dyDescent="0.3">
      <c r="A19" s="22">
        <v>13</v>
      </c>
      <c r="B19" s="22">
        <v>62</v>
      </c>
      <c r="C19" s="11" t="s">
        <v>24</v>
      </c>
      <c r="D19" s="19"/>
      <c r="E19" s="20"/>
      <c r="F19" s="20"/>
      <c r="G19" s="20"/>
      <c r="H19" s="21"/>
      <c r="I19" s="17">
        <v>12</v>
      </c>
      <c r="J19" s="17">
        <v>6</v>
      </c>
      <c r="K19" s="17">
        <f>SUM(Tabla184[[#This Row],[Super Sprint por Clubes]:[Triatlon por Relevos Roquetas]])</f>
        <v>18</v>
      </c>
      <c r="L19" s="17">
        <f>MIN(Tabla184[[#This Row],[Super Sprint por Clubes]:[Triatlon por Relevos Roquetas]])</f>
        <v>6</v>
      </c>
      <c r="M19" s="17">
        <f>Tabla184[[#This Row],[Total]]-Tabla184[[#This Row],[MENOR PUNTUACION]]</f>
        <v>12</v>
      </c>
    </row>
    <row r="20" spans="1:13" x14ac:dyDescent="0.3">
      <c r="A20" s="22">
        <v>14</v>
      </c>
      <c r="B20" s="22">
        <v>64</v>
      </c>
      <c r="C20" s="11" t="s">
        <v>26</v>
      </c>
      <c r="D20" s="19"/>
      <c r="E20" s="20"/>
      <c r="F20" s="20"/>
      <c r="G20" s="20"/>
      <c r="H20" s="20"/>
      <c r="I20" s="17">
        <v>4</v>
      </c>
      <c r="J20" s="17">
        <v>12</v>
      </c>
      <c r="K20" s="17">
        <f>SUM(Tabla184[[#This Row],[Super Sprint por Clubes]:[Triatlon por Relevos Roquetas]])</f>
        <v>16</v>
      </c>
      <c r="L20" s="17">
        <f>MIN(Tabla184[[#This Row],[Super Sprint por Clubes]:[Triatlon por Relevos Roquetas]])</f>
        <v>4</v>
      </c>
      <c r="M20" s="17">
        <f>Tabla184[[#This Row],[Total]]-Tabla184[[#This Row],[MENOR PUNTUACION]]</f>
        <v>12</v>
      </c>
    </row>
    <row r="21" spans="1:13" x14ac:dyDescent="0.3">
      <c r="A21" s="22">
        <v>15</v>
      </c>
      <c r="B21" s="22">
        <v>65</v>
      </c>
      <c r="C21" s="11" t="s">
        <v>27</v>
      </c>
      <c r="D21" s="19"/>
      <c r="E21" s="20"/>
      <c r="F21" s="20"/>
      <c r="G21" s="20"/>
      <c r="H21" s="20"/>
      <c r="I21" s="17">
        <v>8</v>
      </c>
      <c r="J21" s="17">
        <v>3</v>
      </c>
      <c r="K21" s="17">
        <f>SUM(Tabla184[[#This Row],[Super Sprint por Clubes]:[Triatlon por Relevos Roquetas]])</f>
        <v>11</v>
      </c>
      <c r="L21" s="17">
        <f>MIN(Tabla184[[#This Row],[Super Sprint por Clubes]:[Triatlon por Relevos Roquetas]])</f>
        <v>3</v>
      </c>
      <c r="M21" s="17">
        <f>Tabla184[[#This Row],[Total]]-Tabla184[[#This Row],[MENOR PUNTUACION]]</f>
        <v>8</v>
      </c>
    </row>
  </sheetData>
  <mergeCells count="2">
    <mergeCell ref="D3:F3"/>
    <mergeCell ref="C5:G5"/>
  </mergeCells>
  <pageMargins left="0.7" right="0.7" top="0.75" bottom="0.75" header="0.3" footer="0.3"/>
  <pageSetup paperSize="9" scale="55" orientation="landscape" r:id="rId1"/>
  <ignoredErrors>
    <ignoredError sqref="I7:J21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035D-3164-46B1-B5D5-AE9F610A3692}">
  <sheetPr>
    <pageSetUpPr fitToPage="1"/>
  </sheetPr>
  <dimension ref="A1:M21"/>
  <sheetViews>
    <sheetView zoomScale="85" zoomScaleNormal="85" workbookViewId="0">
      <selection activeCell="G13" sqref="G13"/>
    </sheetView>
  </sheetViews>
  <sheetFormatPr baseColWidth="10" defaultColWidth="10.88671875" defaultRowHeight="14.4" x14ac:dyDescent="0.3"/>
  <cols>
    <col min="1" max="2" width="10.88671875" style="5"/>
    <col min="3" max="3" width="53.6640625" customWidth="1"/>
    <col min="4" max="4" width="16.109375" style="5" bestFit="1" customWidth="1"/>
    <col min="5" max="5" width="13.6640625" style="5" bestFit="1" customWidth="1"/>
    <col min="6" max="6" width="18.44140625" style="5" bestFit="1" customWidth="1"/>
    <col min="7" max="7" width="18.5546875" style="5" bestFit="1" customWidth="1"/>
    <col min="8" max="8" width="18.6640625" bestFit="1" customWidth="1"/>
    <col min="9" max="9" width="15.109375" bestFit="1" customWidth="1"/>
    <col min="10" max="10" width="15.6640625" bestFit="1" customWidth="1"/>
    <col min="11" max="11" width="10" bestFit="1" customWidth="1"/>
    <col min="12" max="12" width="14.6640625" bestFit="1" customWidth="1"/>
    <col min="13" max="13" width="12.88671875" bestFit="1" customWidth="1"/>
  </cols>
  <sheetData>
    <row r="1" spans="1:13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35">
      <c r="A3" s="1"/>
      <c r="B3" s="1"/>
      <c r="C3" s="2"/>
      <c r="D3" s="23" t="s">
        <v>22</v>
      </c>
      <c r="E3" s="23"/>
      <c r="F3" s="23"/>
      <c r="G3" s="3"/>
      <c r="H3" s="1"/>
      <c r="I3" s="1"/>
      <c r="J3" s="1"/>
      <c r="K3" s="1"/>
      <c r="L3" s="1"/>
      <c r="M3" s="1"/>
    </row>
    <row r="4" spans="1:13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3.4" x14ac:dyDescent="0.45">
      <c r="A5" s="1"/>
      <c r="B5" s="1"/>
      <c r="C5" s="25" t="s">
        <v>38</v>
      </c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s="4" customFormat="1" ht="39.6" x14ac:dyDescent="0.3">
      <c r="A6" s="7" t="s">
        <v>1</v>
      </c>
      <c r="B6" s="14" t="s">
        <v>2</v>
      </c>
      <c r="C6" s="8" t="s">
        <v>23</v>
      </c>
      <c r="D6" s="12" t="s">
        <v>39</v>
      </c>
      <c r="E6" s="12" t="s">
        <v>40</v>
      </c>
      <c r="F6" s="12" t="s">
        <v>41</v>
      </c>
      <c r="G6" s="13" t="s">
        <v>42</v>
      </c>
      <c r="H6" s="12" t="s">
        <v>43</v>
      </c>
      <c r="I6" s="12" t="s">
        <v>44</v>
      </c>
      <c r="J6" s="12" t="s">
        <v>45</v>
      </c>
      <c r="K6" s="6" t="s">
        <v>4</v>
      </c>
      <c r="L6" s="9" t="s">
        <v>5</v>
      </c>
      <c r="M6" s="10" t="s">
        <v>6</v>
      </c>
    </row>
    <row r="7" spans="1:13" x14ac:dyDescent="0.3">
      <c r="A7" s="15">
        <v>1</v>
      </c>
      <c r="B7" s="15">
        <v>84</v>
      </c>
      <c r="C7" s="11" t="s">
        <v>36</v>
      </c>
      <c r="D7" s="19"/>
      <c r="E7" s="20"/>
      <c r="F7" s="20"/>
      <c r="G7" s="20"/>
      <c r="H7" s="21"/>
      <c r="I7" s="18">
        <v>60</v>
      </c>
      <c r="J7" s="18">
        <v>45</v>
      </c>
      <c r="K7" s="18">
        <f>SUM(Tabla1835[[#This Row],[Super Sprint por Clubes]:[Triatlon por Relevos Roquetas]])</f>
        <v>105</v>
      </c>
      <c r="L7" s="18">
        <f>MIN(Tabla1835[[#This Row],[Super Sprint por Clubes]:[Triatlon por Relevos Roquetas]])</f>
        <v>45</v>
      </c>
      <c r="M7" s="18">
        <f>Tabla1835[[#This Row],[Total]]-Tabla1835[[#This Row],[MENOR PUNTUACION]]</f>
        <v>60</v>
      </c>
    </row>
    <row r="8" spans="1:13" x14ac:dyDescent="0.3">
      <c r="A8" s="15">
        <v>2</v>
      </c>
      <c r="B8" s="15">
        <v>71</v>
      </c>
      <c r="C8" s="11" t="s">
        <v>28</v>
      </c>
      <c r="D8" s="16"/>
      <c r="E8" s="17"/>
      <c r="F8" s="17"/>
      <c r="G8" s="17"/>
      <c r="H8" s="17"/>
      <c r="I8" s="18">
        <v>56</v>
      </c>
      <c r="J8" s="18">
        <v>36</v>
      </c>
      <c r="K8" s="17">
        <f>SUM(Tabla1835[[#This Row],[Super Sprint por Clubes]:[Triatlon por Relevos Roquetas]])</f>
        <v>92</v>
      </c>
      <c r="L8" s="17">
        <f>MIN(Tabla1835[[#This Row],[Super Sprint por Clubes]:[Triatlon por Relevos Roquetas]])</f>
        <v>36</v>
      </c>
      <c r="M8" s="17">
        <f>Tabla1835[[#This Row],[Total]]-Tabla1835[[#This Row],[MENOR PUNTUACION]]</f>
        <v>56</v>
      </c>
    </row>
    <row r="9" spans="1:13" x14ac:dyDescent="0.3">
      <c r="A9" s="15">
        <v>3</v>
      </c>
      <c r="B9" s="15">
        <v>78</v>
      </c>
      <c r="C9" s="11" t="s">
        <v>18</v>
      </c>
      <c r="D9" s="16"/>
      <c r="E9" s="17"/>
      <c r="F9" s="17"/>
      <c r="G9" s="17"/>
      <c r="H9" s="17"/>
      <c r="I9" s="18">
        <v>48</v>
      </c>
      <c r="J9" s="18">
        <v>42</v>
      </c>
      <c r="K9" s="17">
        <f>SUM(Tabla1835[[#This Row],[Super Sprint por Clubes]:[Triatlon por Relevos Roquetas]])</f>
        <v>90</v>
      </c>
      <c r="L9" s="17">
        <f>MIN(Tabla1835[[#This Row],[Super Sprint por Clubes]:[Triatlon por Relevos Roquetas]])</f>
        <v>42</v>
      </c>
      <c r="M9" s="17">
        <f>Tabla1835[[#This Row],[Total]]-Tabla1835[[#This Row],[MENOR PUNTUACION]]</f>
        <v>48</v>
      </c>
    </row>
    <row r="10" spans="1:13" x14ac:dyDescent="0.3">
      <c r="A10" s="15">
        <v>4</v>
      </c>
      <c r="B10" s="15">
        <v>79</v>
      </c>
      <c r="C10" s="11" t="s">
        <v>19</v>
      </c>
      <c r="D10" s="16"/>
      <c r="E10" s="17"/>
      <c r="F10" s="17"/>
      <c r="G10" s="17"/>
      <c r="H10" s="17"/>
      <c r="I10" s="18">
        <v>52</v>
      </c>
      <c r="J10" s="18">
        <v>30</v>
      </c>
      <c r="K10" s="17">
        <f>SUM(Tabla1835[[#This Row],[Super Sprint por Clubes]:[Triatlon por Relevos Roquetas]])</f>
        <v>82</v>
      </c>
      <c r="L10" s="17">
        <f>MIN(Tabla1835[[#This Row],[Super Sprint por Clubes]:[Triatlon por Relevos Roquetas]])</f>
        <v>30</v>
      </c>
      <c r="M10" s="17">
        <f>Tabla1835[[#This Row],[Total]]-Tabla1835[[#This Row],[MENOR PUNTUACION]]</f>
        <v>52</v>
      </c>
    </row>
    <row r="11" spans="1:13" x14ac:dyDescent="0.3">
      <c r="A11" s="15">
        <v>5</v>
      </c>
      <c r="B11" s="15">
        <v>82</v>
      </c>
      <c r="C11" s="11" t="s">
        <v>34</v>
      </c>
      <c r="D11" s="19"/>
      <c r="E11" s="20"/>
      <c r="F11" s="20"/>
      <c r="G11" s="20"/>
      <c r="H11" s="21"/>
      <c r="I11" s="18">
        <v>32</v>
      </c>
      <c r="J11" s="18">
        <v>39</v>
      </c>
      <c r="K11" s="17">
        <f>SUM(Tabla1835[[#This Row],[Super Sprint por Clubes]:[Triatlon por Relevos Roquetas]])</f>
        <v>71</v>
      </c>
      <c r="L11" s="17">
        <f>MIN(Tabla1835[[#This Row],[Super Sprint por Clubes]:[Triatlon por Relevos Roquetas]])</f>
        <v>32</v>
      </c>
      <c r="M11" s="17">
        <f>Tabla1835[[#This Row],[Total]]-Tabla1835[[#This Row],[MENOR PUNTUACION]]</f>
        <v>39</v>
      </c>
    </row>
    <row r="12" spans="1:13" x14ac:dyDescent="0.3">
      <c r="A12" s="15">
        <v>6</v>
      </c>
      <c r="B12" s="15">
        <v>81</v>
      </c>
      <c r="C12" s="11" t="s">
        <v>21</v>
      </c>
      <c r="D12" s="16"/>
      <c r="E12" s="17"/>
      <c r="F12" s="17"/>
      <c r="G12" s="17"/>
      <c r="H12" s="17"/>
      <c r="I12" s="18">
        <v>44</v>
      </c>
      <c r="J12" s="18">
        <v>21</v>
      </c>
      <c r="K12" s="17">
        <f>SUM(Tabla1835[[#This Row],[Super Sprint por Clubes]:[Triatlon por Relevos Roquetas]])</f>
        <v>65</v>
      </c>
      <c r="L12" s="17">
        <f>MIN(Tabla1835[[#This Row],[Super Sprint por Clubes]:[Triatlon por Relevos Roquetas]])</f>
        <v>21</v>
      </c>
      <c r="M12" s="17">
        <f>Tabla1835[[#This Row],[Total]]-Tabla1835[[#This Row],[MENOR PUNTUACION]]</f>
        <v>44</v>
      </c>
    </row>
    <row r="13" spans="1:13" x14ac:dyDescent="0.3">
      <c r="A13" s="15">
        <v>7</v>
      </c>
      <c r="B13" s="15">
        <v>80</v>
      </c>
      <c r="C13" s="11" t="s">
        <v>20</v>
      </c>
      <c r="D13" s="16"/>
      <c r="E13" s="17"/>
      <c r="F13" s="17"/>
      <c r="G13" s="17"/>
      <c r="H13" s="17"/>
      <c r="I13" s="18">
        <v>36</v>
      </c>
      <c r="J13" s="18">
        <v>24</v>
      </c>
      <c r="K13" s="17">
        <f>SUM(Tabla1835[[#This Row],[Super Sprint por Clubes]:[Triatlon por Relevos Roquetas]])</f>
        <v>60</v>
      </c>
      <c r="L13" s="17">
        <f>MIN(Tabla1835[[#This Row],[Super Sprint por Clubes]:[Triatlon por Relevos Roquetas]])</f>
        <v>24</v>
      </c>
      <c r="M13" s="17">
        <f>Tabla1835[[#This Row],[Total]]-Tabla1835[[#This Row],[MENOR PUNTUACION]]</f>
        <v>36</v>
      </c>
    </row>
    <row r="14" spans="1:13" x14ac:dyDescent="0.3">
      <c r="A14" s="15">
        <v>8</v>
      </c>
      <c r="B14" s="15">
        <v>73</v>
      </c>
      <c r="C14" s="11" t="s">
        <v>29</v>
      </c>
      <c r="D14" s="16"/>
      <c r="E14" s="17"/>
      <c r="F14" s="17"/>
      <c r="G14" s="17"/>
      <c r="H14" s="17"/>
      <c r="I14" s="18">
        <v>20</v>
      </c>
      <c r="J14" s="18">
        <v>33</v>
      </c>
      <c r="K14" s="17">
        <f>SUM(Tabla1835[[#This Row],[Super Sprint por Clubes]:[Triatlon por Relevos Roquetas]])</f>
        <v>53</v>
      </c>
      <c r="L14" s="17">
        <f>MIN(Tabla1835[[#This Row],[Super Sprint por Clubes]:[Triatlon por Relevos Roquetas]])</f>
        <v>20</v>
      </c>
      <c r="M14" s="17">
        <f>Tabla1835[[#This Row],[Total]]-Tabla1835[[#This Row],[MENOR PUNTUACION]]</f>
        <v>33</v>
      </c>
    </row>
    <row r="15" spans="1:13" x14ac:dyDescent="0.3">
      <c r="A15" s="15">
        <v>9</v>
      </c>
      <c r="B15" s="15">
        <v>74</v>
      </c>
      <c r="C15" s="11" t="s">
        <v>30</v>
      </c>
      <c r="D15" s="16"/>
      <c r="E15" s="17"/>
      <c r="F15" s="17"/>
      <c r="G15" s="17"/>
      <c r="H15" s="18"/>
      <c r="I15" s="18">
        <v>40</v>
      </c>
      <c r="J15" s="18">
        <v>9</v>
      </c>
      <c r="K15" s="17">
        <f>SUM(Tabla1835[[#This Row],[Super Sprint por Clubes]:[Triatlon por Relevos Roquetas]])</f>
        <v>49</v>
      </c>
      <c r="L15" s="17">
        <f>MIN(Tabla1835[[#This Row],[Super Sprint por Clubes]:[Triatlon por Relevos Roquetas]])</f>
        <v>9</v>
      </c>
      <c r="M15" s="17">
        <f>Tabla1835[[#This Row],[Total]]-Tabla1835[[#This Row],[MENOR PUNTUACION]]</f>
        <v>40</v>
      </c>
    </row>
    <row r="16" spans="1:13" x14ac:dyDescent="0.3">
      <c r="A16" s="15">
        <v>10</v>
      </c>
      <c r="B16" s="15">
        <v>85</v>
      </c>
      <c r="C16" s="11" t="s">
        <v>37</v>
      </c>
      <c r="D16" s="19"/>
      <c r="E16" s="20"/>
      <c r="F16" s="20"/>
      <c r="G16" s="20"/>
      <c r="H16" s="20"/>
      <c r="I16" s="18">
        <v>28</v>
      </c>
      <c r="J16" s="18">
        <v>15</v>
      </c>
      <c r="K16" s="17">
        <f>SUM(Tabla1835[[#This Row],[Super Sprint por Clubes]:[Triatlon por Relevos Roquetas]])</f>
        <v>43</v>
      </c>
      <c r="L16" s="17">
        <f>MIN(Tabla1835[[#This Row],[Super Sprint por Clubes]:[Triatlon por Relevos Roquetas]])</f>
        <v>15</v>
      </c>
      <c r="M16" s="17">
        <f>Tabla1835[[#This Row],[Total]]-Tabla1835[[#This Row],[MENOR PUNTUACION]]</f>
        <v>28</v>
      </c>
    </row>
    <row r="17" spans="1:13" x14ac:dyDescent="0.3">
      <c r="A17" s="15">
        <v>11</v>
      </c>
      <c r="B17" s="15">
        <v>83</v>
      </c>
      <c r="C17" s="11" t="s">
        <v>35</v>
      </c>
      <c r="D17" s="19"/>
      <c r="E17" s="20"/>
      <c r="F17" s="20"/>
      <c r="G17" s="20"/>
      <c r="H17" s="20"/>
      <c r="I17" s="18">
        <v>24</v>
      </c>
      <c r="J17" s="18">
        <v>18</v>
      </c>
      <c r="K17" s="17">
        <f>SUM(Tabla1835[[#This Row],[Super Sprint por Clubes]:[Triatlon por Relevos Roquetas]])</f>
        <v>42</v>
      </c>
      <c r="L17" s="17">
        <f>MIN(Tabla1835[[#This Row],[Super Sprint por Clubes]:[Triatlon por Relevos Roquetas]])</f>
        <v>18</v>
      </c>
      <c r="M17" s="17">
        <f>Tabla1835[[#This Row],[Total]]-Tabla1835[[#This Row],[MENOR PUNTUACION]]</f>
        <v>24</v>
      </c>
    </row>
    <row r="18" spans="1:13" x14ac:dyDescent="0.3">
      <c r="A18" s="15">
        <v>12</v>
      </c>
      <c r="B18" s="15">
        <v>72</v>
      </c>
      <c r="C18" s="11" t="s">
        <v>46</v>
      </c>
      <c r="D18" s="16"/>
      <c r="E18" s="17"/>
      <c r="F18" s="17"/>
      <c r="G18" s="17"/>
      <c r="H18" s="17"/>
      <c r="I18" s="18">
        <v>12</v>
      </c>
      <c r="J18" s="18">
        <v>27</v>
      </c>
      <c r="K18" s="17">
        <f>SUM(Tabla1835[[#This Row],[Super Sprint por Clubes]:[Triatlon por Relevos Roquetas]])</f>
        <v>39</v>
      </c>
      <c r="L18" s="17">
        <f>MIN(Tabla1835[[#This Row],[Super Sprint por Clubes]:[Triatlon por Relevos Roquetas]])</f>
        <v>12</v>
      </c>
      <c r="M18" s="17">
        <f>Tabla1835[[#This Row],[Total]]-Tabla1835[[#This Row],[MENOR PUNTUACION]]</f>
        <v>27</v>
      </c>
    </row>
    <row r="19" spans="1:13" x14ac:dyDescent="0.3">
      <c r="A19" s="15">
        <v>13</v>
      </c>
      <c r="B19" s="15">
        <v>77</v>
      </c>
      <c r="C19" s="11" t="s">
        <v>33</v>
      </c>
      <c r="D19" s="16"/>
      <c r="E19" s="17"/>
      <c r="F19" s="17"/>
      <c r="G19" s="17"/>
      <c r="H19" s="18"/>
      <c r="I19" s="18">
        <v>16</v>
      </c>
      <c r="J19" s="18">
        <v>12</v>
      </c>
      <c r="K19" s="17">
        <f>SUM(Tabla1835[[#This Row],[Super Sprint por Clubes]:[Triatlon por Relevos Roquetas]])</f>
        <v>28</v>
      </c>
      <c r="L19" s="17">
        <f>MIN(Tabla1835[[#This Row],[Super Sprint por Clubes]:[Triatlon por Relevos Roquetas]])</f>
        <v>12</v>
      </c>
      <c r="M19" s="17">
        <f>Tabla1835[[#This Row],[Total]]-Tabla1835[[#This Row],[MENOR PUNTUACION]]</f>
        <v>16</v>
      </c>
    </row>
    <row r="20" spans="1:13" x14ac:dyDescent="0.3">
      <c r="A20" s="15">
        <v>14</v>
      </c>
      <c r="B20" s="15">
        <v>76</v>
      </c>
      <c r="C20" s="11" t="s">
        <v>32</v>
      </c>
      <c r="D20" s="16"/>
      <c r="E20" s="17"/>
      <c r="F20" s="17"/>
      <c r="G20" s="17"/>
      <c r="H20" s="17"/>
      <c r="I20" s="18">
        <v>8</v>
      </c>
      <c r="J20" s="18">
        <v>6</v>
      </c>
      <c r="K20" s="17">
        <f>SUM(Tabla1835[[#This Row],[Super Sprint por Clubes]:[Triatlon por Relevos Roquetas]])</f>
        <v>14</v>
      </c>
      <c r="L20" s="17">
        <f>MIN(Tabla1835[[#This Row],[Super Sprint por Clubes]:[Triatlon por Relevos Roquetas]])</f>
        <v>6</v>
      </c>
      <c r="M20" s="17">
        <f>Tabla1835[[#This Row],[Total]]-Tabla1835[[#This Row],[MENOR PUNTUACION]]</f>
        <v>8</v>
      </c>
    </row>
    <row r="21" spans="1:13" x14ac:dyDescent="0.3">
      <c r="A21" s="15">
        <v>15</v>
      </c>
      <c r="B21" s="15">
        <v>75</v>
      </c>
      <c r="C21" s="11" t="s">
        <v>31</v>
      </c>
      <c r="D21" s="16"/>
      <c r="E21" s="17"/>
      <c r="F21" s="17"/>
      <c r="G21" s="17"/>
      <c r="H21" s="17"/>
      <c r="I21" s="18">
        <v>4</v>
      </c>
      <c r="J21" s="18">
        <v>3</v>
      </c>
      <c r="K21" s="17">
        <f>SUM(Tabla1835[[#This Row],[Super Sprint por Clubes]:[Triatlon por Relevos Roquetas]])</f>
        <v>7</v>
      </c>
      <c r="L21" s="17">
        <f>MIN(Tabla1835[[#This Row],[Super Sprint por Clubes]:[Triatlon por Relevos Roquetas]])</f>
        <v>3</v>
      </c>
      <c r="M21" s="17">
        <f>Tabla1835[[#This Row],[Total]]-Tabla1835[[#This Row],[MENOR PUNTUACION]]</f>
        <v>4</v>
      </c>
    </row>
  </sheetData>
  <mergeCells count="2">
    <mergeCell ref="D3:F3"/>
    <mergeCell ref="C5:M5"/>
  </mergeCells>
  <pageMargins left="0.7" right="0.7" top="0.75" bottom="0.75" header="0.3" footer="0.3"/>
  <pageSetup paperSize="9" scale="57" orientation="landscape" r:id="rId1"/>
  <ignoredErrors>
    <ignoredError sqref="I7:J21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Props1.xml><?xml version="1.0" encoding="utf-8"?>
<ds:datastoreItem xmlns:ds="http://schemas.openxmlformats.org/officeDocument/2006/customXml" ds:itemID="{C555EFB5-0354-4E1A-9361-0CBC3A1513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400193-BCA2-4306-884D-3C4134E65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8E012E-0F67-46C5-A522-47AA03E7B900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1F 2025</vt:lpstr>
      <vt:lpstr>2F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cp:lastPrinted>2024-11-11T15:15:19Z</cp:lastPrinted>
  <dcterms:created xsi:type="dcterms:W3CDTF">2020-09-07T21:01:09Z</dcterms:created>
  <dcterms:modified xsi:type="dcterms:W3CDTF">2025-05-12T08:11:40Z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23823900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